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ManuelJoaMirambe\OneDrive - CONSEJO NACIONAL DE POBLACION Y FAMILIA\Documentos\Nómina Actualizada Fijos\"/>
    </mc:Choice>
  </mc:AlternateContent>
  <xr:revisionPtr revIDLastSave="0" documentId="13_ncr:1_{BC147B90-91D5-4C1A-A098-8749CB7499F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07" l="1"/>
  <c r="J57" i="107" l="1"/>
  <c r="H57" i="107"/>
  <c r="K44" i="107"/>
  <c r="J56" i="107"/>
  <c r="J81" i="107"/>
  <c r="J82" i="107"/>
  <c r="J83" i="107"/>
  <c r="J84" i="107"/>
  <c r="J85" i="107"/>
  <c r="H81" i="107"/>
  <c r="H82" i="107"/>
  <c r="H83" i="107"/>
  <c r="H84" i="107"/>
  <c r="H85" i="107"/>
  <c r="J80" i="107"/>
  <c r="H80" i="107"/>
  <c r="H86" i="107" s="1"/>
  <c r="J64" i="107"/>
  <c r="J65" i="107"/>
  <c r="J66" i="107"/>
  <c r="J67" i="107"/>
  <c r="J68" i="107"/>
  <c r="J69" i="107"/>
  <c r="J70" i="107"/>
  <c r="J71" i="107"/>
  <c r="J72" i="107"/>
  <c r="J73" i="107"/>
  <c r="J74" i="107"/>
  <c r="J75" i="107"/>
  <c r="J76" i="107"/>
  <c r="J77" i="107"/>
  <c r="H64" i="107"/>
  <c r="H65" i="107"/>
  <c r="H66" i="107"/>
  <c r="H67" i="107"/>
  <c r="H68" i="107"/>
  <c r="H69" i="107"/>
  <c r="H70" i="107"/>
  <c r="H71" i="107"/>
  <c r="H72" i="107"/>
  <c r="H73" i="107"/>
  <c r="H74" i="107"/>
  <c r="H75" i="107"/>
  <c r="H76" i="107"/>
  <c r="H77" i="107"/>
  <c r="J63" i="107"/>
  <c r="H63" i="107"/>
  <c r="J60" i="107"/>
  <c r="H60" i="107"/>
  <c r="J55" i="107"/>
  <c r="H56" i="107"/>
  <c r="H55" i="107"/>
  <c r="J52" i="107"/>
  <c r="H52" i="107"/>
  <c r="J49" i="107"/>
  <c r="H49" i="107"/>
  <c r="J46" i="107"/>
  <c r="H46" i="107"/>
  <c r="J26" i="107"/>
  <c r="J27" i="107"/>
  <c r="J28" i="107"/>
  <c r="J29" i="107"/>
  <c r="J30" i="107"/>
  <c r="J31" i="107"/>
  <c r="J32" i="107"/>
  <c r="J33" i="107"/>
  <c r="J34" i="107"/>
  <c r="J35" i="107"/>
  <c r="J36" i="107"/>
  <c r="J37" i="107"/>
  <c r="J38" i="107"/>
  <c r="J39" i="107"/>
  <c r="J40" i="107"/>
  <c r="J41" i="107"/>
  <c r="J42" i="107"/>
  <c r="J43" i="107"/>
  <c r="J25" i="107"/>
  <c r="H26" i="107"/>
  <c r="H27" i="107"/>
  <c r="H28" i="107"/>
  <c r="H29" i="107"/>
  <c r="H30" i="107"/>
  <c r="H31" i="107"/>
  <c r="H32" i="107"/>
  <c r="H33" i="107"/>
  <c r="H34" i="107"/>
  <c r="H35" i="107"/>
  <c r="H36" i="107"/>
  <c r="H37" i="107"/>
  <c r="H38" i="107"/>
  <c r="H39" i="107"/>
  <c r="H40" i="107"/>
  <c r="H41" i="107"/>
  <c r="H42" i="107"/>
  <c r="H43" i="107"/>
  <c r="H25" i="107"/>
  <c r="J22" i="107"/>
  <c r="J18" i="107"/>
  <c r="H22" i="107"/>
  <c r="H18" i="107"/>
  <c r="J19" i="107"/>
  <c r="H19" i="107"/>
  <c r="H12" i="107"/>
  <c r="J15" i="107"/>
  <c r="L15" i="107" s="1"/>
  <c r="H15" i="107"/>
  <c r="J12" i="107"/>
  <c r="J11" i="107"/>
  <c r="J8" i="107"/>
  <c r="H11" i="107"/>
  <c r="H7" i="107"/>
  <c r="J6" i="107"/>
  <c r="H6" i="107"/>
  <c r="H8" i="107"/>
  <c r="J7" i="107"/>
  <c r="L65" i="107" l="1"/>
  <c r="M65" i="107" s="1"/>
  <c r="L73" i="107" l="1"/>
  <c r="M73" i="107" s="1"/>
  <c r="L72" i="107"/>
  <c r="M72" i="107" s="1"/>
  <c r="L71" i="107"/>
  <c r="M71" i="107" s="1"/>
  <c r="L70" i="107"/>
  <c r="M70" i="107" s="1"/>
  <c r="L33" i="107"/>
  <c r="M33" i="107" s="1"/>
  <c r="L81" i="107" l="1"/>
  <c r="L82" i="107"/>
  <c r="M82" i="107" s="1"/>
  <c r="L83" i="107"/>
  <c r="M83" i="107" s="1"/>
  <c r="L84" i="107"/>
  <c r="M84" i="107" s="1"/>
  <c r="L85" i="107"/>
  <c r="M85" i="107" s="1"/>
  <c r="L63" i="107"/>
  <c r="M63" i="107" s="1"/>
  <c r="L64" i="107"/>
  <c r="M64" i="107" s="1"/>
  <c r="L66" i="107"/>
  <c r="M66" i="107" s="1"/>
  <c r="L67" i="107"/>
  <c r="M67" i="107" s="1"/>
  <c r="L68" i="107"/>
  <c r="M68" i="107" s="1"/>
  <c r="L69" i="107"/>
  <c r="L74" i="107"/>
  <c r="M74" i="107" s="1"/>
  <c r="L75" i="107"/>
  <c r="M75" i="107" s="1"/>
  <c r="L76" i="107"/>
  <c r="M76" i="107" s="1"/>
  <c r="L77" i="107"/>
  <c r="M77" i="107" s="1"/>
  <c r="L56" i="107"/>
  <c r="M56" i="107" s="1"/>
  <c r="L57" i="107"/>
  <c r="M57" i="107" s="1"/>
  <c r="L25" i="107"/>
  <c r="M25" i="107" s="1"/>
  <c r="L26" i="107"/>
  <c r="M26" i="107" s="1"/>
  <c r="L27" i="107"/>
  <c r="M27" i="107" s="1"/>
  <c r="L28" i="107"/>
  <c r="L29" i="107"/>
  <c r="M29" i="107" s="1"/>
  <c r="L30" i="107"/>
  <c r="M30" i="107" s="1"/>
  <c r="L31" i="107"/>
  <c r="M31" i="107" s="1"/>
  <c r="L32" i="107"/>
  <c r="L34" i="107"/>
  <c r="M34" i="107" s="1"/>
  <c r="L35" i="107"/>
  <c r="M35" i="107" s="1"/>
  <c r="L36" i="107"/>
  <c r="M36" i="107" s="1"/>
  <c r="L37" i="107"/>
  <c r="L38" i="107"/>
  <c r="M38" i="107" s="1"/>
  <c r="L39" i="107"/>
  <c r="M39" i="107" s="1"/>
  <c r="L40" i="107"/>
  <c r="M40" i="107" s="1"/>
  <c r="L41" i="107"/>
  <c r="M41" i="107" s="1"/>
  <c r="L42" i="107"/>
  <c r="M42" i="107" s="1"/>
  <c r="L43" i="107"/>
  <c r="L19" i="107"/>
  <c r="M19" i="107" s="1"/>
  <c r="L12" i="107"/>
  <c r="M12" i="107" s="1"/>
  <c r="L6" i="107"/>
  <c r="M6" i="107" s="1"/>
  <c r="L7" i="107"/>
  <c r="M7" i="107" s="1"/>
  <c r="L8" i="107"/>
  <c r="L5" i="107"/>
  <c r="M5" i="107" s="1"/>
  <c r="L49" i="107"/>
  <c r="M49" i="107" s="1"/>
  <c r="K86" i="107"/>
  <c r="J86" i="107"/>
  <c r="I86" i="107"/>
  <c r="G86" i="107"/>
  <c r="E86" i="107"/>
  <c r="M81" i="107"/>
  <c r="L80" i="107"/>
  <c r="K78" i="107"/>
  <c r="J78" i="107"/>
  <c r="I78" i="107"/>
  <c r="H78" i="107"/>
  <c r="G78" i="107"/>
  <c r="E78" i="107"/>
  <c r="M69" i="107"/>
  <c r="K61" i="107"/>
  <c r="J61" i="107"/>
  <c r="I61" i="107"/>
  <c r="H61" i="107"/>
  <c r="G61" i="107"/>
  <c r="E61" i="107"/>
  <c r="L60" i="107"/>
  <c r="M60" i="107" s="1"/>
  <c r="K58" i="107"/>
  <c r="J58" i="107"/>
  <c r="I58" i="107"/>
  <c r="H58" i="107"/>
  <c r="G58" i="107"/>
  <c r="E58" i="107"/>
  <c r="L55" i="107"/>
  <c r="G53" i="107"/>
  <c r="E53" i="107"/>
  <c r="L52" i="107"/>
  <c r="L53" i="107" s="1"/>
  <c r="G50" i="107"/>
  <c r="E50" i="107"/>
  <c r="G47" i="107"/>
  <c r="E47" i="107"/>
  <c r="L46" i="107"/>
  <c r="L47" i="107" s="1"/>
  <c r="J44" i="107"/>
  <c r="I44" i="107"/>
  <c r="H44" i="107"/>
  <c r="G44" i="107"/>
  <c r="E44" i="107"/>
  <c r="M43" i="107"/>
  <c r="M37" i="107"/>
  <c r="M32" i="107"/>
  <c r="M28" i="107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L18" i="107"/>
  <c r="M18" i="107" s="1"/>
  <c r="L16" i="107"/>
  <c r="G16" i="107"/>
  <c r="E16" i="107"/>
  <c r="M15" i="107"/>
  <c r="K13" i="107"/>
  <c r="J13" i="107"/>
  <c r="I13" i="107"/>
  <c r="G13" i="107"/>
  <c r="H13" i="107" s="1"/>
  <c r="E13" i="107"/>
  <c r="L11" i="107"/>
  <c r="M11" i="107" s="1"/>
  <c r="A12" i="107"/>
  <c r="A15" i="107" s="1"/>
  <c r="A18" i="107" s="1"/>
  <c r="A19" i="107" s="1"/>
  <c r="A22" i="107" s="1"/>
  <c r="K9" i="107"/>
  <c r="J9" i="107"/>
  <c r="I9" i="107"/>
  <c r="H9" i="107"/>
  <c r="G9" i="107"/>
  <c r="E9" i="107"/>
  <c r="M8" i="107"/>
  <c r="A6" i="107"/>
  <c r="A7" i="107" s="1"/>
  <c r="H16" i="107" l="1"/>
  <c r="H88" i="107" s="1"/>
  <c r="J16" i="107"/>
  <c r="J88" i="107" s="1"/>
  <c r="J50" i="107"/>
  <c r="H50" i="107"/>
  <c r="H53" i="107"/>
  <c r="J53" i="107"/>
  <c r="J47" i="107"/>
  <c r="H47" i="107"/>
  <c r="K88" i="107"/>
  <c r="A25" i="107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6" i="107" s="1"/>
  <c r="A49" i="107" s="1"/>
  <c r="A52" i="107" s="1"/>
  <c r="A55" i="107" s="1"/>
  <c r="I88" i="107"/>
  <c r="L50" i="107"/>
  <c r="M50" i="107" s="1"/>
  <c r="L86" i="107"/>
  <c r="M86" i="107" s="1"/>
  <c r="M16" i="107"/>
  <c r="E88" i="107"/>
  <c r="D89" i="107" s="1"/>
  <c r="M52" i="107"/>
  <c r="L58" i="107"/>
  <c r="M58" i="107" s="1"/>
  <c r="M47" i="107"/>
  <c r="M53" i="107"/>
  <c r="L78" i="107"/>
  <c r="M78" i="107" s="1"/>
  <c r="L44" i="107"/>
  <c r="M44" i="107" s="1"/>
  <c r="L9" i="107"/>
  <c r="M9" i="107" s="1"/>
  <c r="M23" i="107"/>
  <c r="L13" i="107"/>
  <c r="M13" i="107" s="1"/>
  <c r="L20" i="107"/>
  <c r="M20" i="107" s="1"/>
  <c r="M22" i="107"/>
  <c r="M46" i="107"/>
  <c r="M55" i="107"/>
  <c r="L61" i="107"/>
  <c r="M61" i="107" s="1"/>
  <c r="M80" i="107"/>
  <c r="G88" i="107"/>
  <c r="L88" i="107" l="1"/>
  <c r="M88" i="107" s="1"/>
  <c r="F90" i="107" s="1"/>
  <c r="A56" i="107"/>
  <c r="A57" i="107" s="1"/>
  <c r="A60" i="107" s="1"/>
  <c r="F89" i="107"/>
  <c r="A63" i="107" l="1"/>
  <c r="A64" i="107" s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A75" i="107" s="1"/>
  <c r="A76" i="107" s="1"/>
  <c r="A77" i="107" s="1"/>
  <c r="A80" i="107" l="1"/>
  <c r="A81" i="107" s="1"/>
  <c r="A82" i="107" s="1"/>
  <c r="A83" i="107" s="1"/>
  <c r="A84" i="107" s="1"/>
  <c r="A85" i="107" s="1"/>
</calcChain>
</file>

<file path=xl/sharedStrings.xml><?xml version="1.0" encoding="utf-8"?>
<sst xmlns="http://schemas.openxmlformats.org/spreadsheetml/2006/main" count="317" uniqueCount="139">
  <si>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</si>
  <si>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</si>
  <si>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</si>
  <si>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</si>
  <si>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</si>
  <si>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</si>
  <si>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</si>
  <si>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</si>
  <si>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</si>
  <si>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</si>
  <si>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</si>
  <si>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</si>
  <si>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 xml:space="preserve">YANIRA DE LOS SANTOS </t>
  </si>
  <si>
    <t>NORMA MOYA ALCANTARA</t>
  </si>
  <si>
    <t>AUXILIAR DE ESTADISTICA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</si>
  <si>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</si>
  <si>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</si>
  <si>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</si>
  <si>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</si>
  <si>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</si>
  <si>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</si>
  <si>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</si>
  <si>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</si>
  <si>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</si>
  <si>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</si>
  <si>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</si>
  <si>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</si>
  <si>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</si>
  <si>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</si>
  <si>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</si>
  <si>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</si>
  <si>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</si>
  <si>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</si>
  <si>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</si>
  <si>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</si>
  <si>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</si>
  <si>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GUSTAVO E. PEGUERO FDEZ.</t>
  </si>
  <si>
    <t>ALTAGRACIA SANCHEZ E.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</si>
  <si>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</si>
  <si>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</si>
  <si>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</si>
  <si>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</si>
  <si>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</si>
  <si>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</si>
  <si>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</si>
  <si>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</si>
  <si>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</si>
  <si>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</si>
  <si>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</si>
  <si>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</si>
  <si>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</si>
  <si>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</si>
  <si>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</si>
  <si>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</si>
  <si>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</si>
  <si>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</si>
  <si>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</si>
  <si>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</si>
  <si>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</si>
  <si>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</si>
  <si>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</si>
  <si>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</si>
  <si>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</si>
  <si>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</si>
  <si>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</si>
  <si>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</si>
  <si>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</si>
  <si>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</si>
  <si>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</si>
  <si>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</si>
  <si>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</si>
  <si>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</si>
  <si>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</si>
  <si>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</si>
  <si>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</si>
  <si>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</si>
  <si>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</si>
  <si>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</si>
  <si>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</si>
  <si>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</si>
  <si>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</si>
  <si>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</si>
  <si>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</si>
  <si>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</si>
  <si>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</si>
  <si>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</si>
  <si>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</si>
  <si>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</si>
  <si>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</si>
  <si>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</si>
  <si>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</si>
  <si>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</si>
  <si>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</si>
  <si>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</si>
  <si>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</si>
  <si>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</si>
  <si>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</si>
  <si>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</si>
  <si>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</si>
  <si>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</si>
  <si>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</si>
  <si>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</si>
  <si>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</si>
  <si>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</si>
  <si>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</si>
  <si>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</si>
  <si>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</si>
  <si>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</si>
  <si>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</si>
  <si>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</si>
  <si>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</si>
  <si>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</si>
  <si>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</si>
  <si>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</si>
  <si>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</si>
  <si>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</si>
  <si>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</si>
  <si>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</si>
  <si>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</si>
  <si>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</si>
  <si>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</si>
  <si>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</si>
  <si>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</si>
  <si>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</si>
  <si>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</si>
  <si>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</si>
  <si>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ANA IRIS ROSARIO BATISTA</t>
  </si>
  <si>
    <t>JORGE MANUEL GONZALEZ GOMEZ</t>
  </si>
  <si>
    <t>TOTAL NETO</t>
  </si>
  <si>
    <t>JESSICA ODESSY NINA OVALLES</t>
  </si>
  <si>
    <t>VENECIA ORBE RODRIGUEZ</t>
  </si>
  <si>
    <t>SARAY DALILA MARCANO SANCHEZ</t>
  </si>
  <si>
    <t>JUAN DE LA CRUZ CASTRO</t>
  </si>
  <si>
    <t>CANDIDO CIPRIAN</t>
  </si>
  <si>
    <t>ALTAGRACIA DE LOS M. DIAZ</t>
  </si>
  <si>
    <t>MIGUEL ANGEL DE LA CRUZ</t>
  </si>
  <si>
    <t>HECTOR YENFRY MERCEDES MARTINEZ</t>
  </si>
  <si>
    <t>CANDIVE VILLAR MOTA</t>
  </si>
  <si>
    <t xml:space="preserve"> Empleados Fijos Correspondiente al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</si>
</sst>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2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4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0" fontId="0" fillId="0" borderId="6" xfId="0" applyBorder="1"/>
    <xf numFmtId="0" fontId="6" fillId="0" borderId="3" xfId="1" applyNumberFormat="1" applyFont="1" applyBorder="1"/>
    <xf numFmtId="4" fontId="6" fillId="2" borderId="4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89</xdr:row>
      <xdr:rowOff>47625</xdr:rowOff>
    </xdr:from>
    <xdr:to>
      <xdr:col>6</xdr:col>
      <xdr:colOff>173354</xdr:colOff>
      <xdr:row>89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6</xdr:col>
      <xdr:colOff>247650</xdr:colOff>
      <xdr:row>90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89</xdr:row>
      <xdr:rowOff>47625</xdr:rowOff>
    </xdr:from>
    <xdr:to>
      <xdr:col>6</xdr:col>
      <xdr:colOff>278129</xdr:colOff>
      <xdr:row>89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6</xdr:col>
      <xdr:colOff>352425</xdr:colOff>
      <xdr:row>90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628651</xdr:colOff>
      <xdr:row>91</xdr:row>
      <xdr:rowOff>47625</xdr:rowOff>
    </xdr:from>
    <xdr:to>
      <xdr:col>9</xdr:col>
      <xdr:colOff>142875</xdr:colOff>
      <xdr:row>104</xdr:row>
      <xdr:rowOff>23575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43226" y="30622875"/>
          <a:ext cx="4762499" cy="2452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showOutlineSymbols="0" topLeftCell="A2" zoomScaleNormal="100" workbookViewId="0">
      <selection activeCell="A12" sqref="A12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71" t="s">
        <v>83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26.25" customHeight="1" x14ac:dyDescent="0.25">
      <c r="A2" s="72" t="s">
        <v>138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37.5" customHeight="1" x14ac:dyDescent="0.25">
      <c r="A3" s="14" t="s">
        <v>40</v>
      </c>
      <c r="B3" s="13" t="s">
        <v>0</v>
      </c>
      <c r="C3" s="13" t="s">
        <v>105</v>
      </c>
      <c r="D3" s="13" t="s">
        <v>33</v>
      </c>
      <c r="E3" s="13" t="s">
        <v>25</v>
      </c>
      <c r="F3" s="13" t="s">
        <v>26</v>
      </c>
      <c r="G3" s="15" t="s">
        <v>38</v>
      </c>
      <c r="H3" s="58" t="s">
        <v>117</v>
      </c>
      <c r="I3" s="58" t="s">
        <v>118</v>
      </c>
      <c r="J3" s="58" t="s">
        <v>119</v>
      </c>
      <c r="K3" s="58" t="s">
        <v>120</v>
      </c>
      <c r="L3" s="25" t="s">
        <v>104</v>
      </c>
      <c r="M3" s="24" t="s">
        <v>116</v>
      </c>
    </row>
    <row r="4" spans="1:13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L4" s="63"/>
      <c r="M4" s="65"/>
    </row>
    <row r="5" spans="1:13" ht="22.5" x14ac:dyDescent="0.25">
      <c r="A5" s="16">
        <v>1</v>
      </c>
      <c r="B5" s="38" t="s">
        <v>59</v>
      </c>
      <c r="C5" s="32" t="s">
        <v>111</v>
      </c>
      <c r="D5" s="21" t="s">
        <v>121</v>
      </c>
      <c r="E5" s="28" t="s">
        <v>60</v>
      </c>
      <c r="F5" s="23" t="s">
        <v>30</v>
      </c>
      <c r="G5" s="18">
        <v>245000</v>
      </c>
      <c r="H5" s="18">
        <v>7031.5</v>
      </c>
      <c r="I5" s="42">
        <v>46839.040000000001</v>
      </c>
      <c r="J5" s="18">
        <v>4943.8</v>
      </c>
      <c r="K5" s="18">
        <v>3118</v>
      </c>
      <c r="L5" s="64">
        <f>H5+I5+J5+K5</f>
        <v>61932.34</v>
      </c>
      <c r="M5" s="39">
        <f>G5-L5</f>
        <v>183067.66</v>
      </c>
    </row>
    <row r="6" spans="1:13" ht="22.5" x14ac:dyDescent="0.25">
      <c r="A6" s="16">
        <f>A5+1</f>
        <v>2</v>
      </c>
      <c r="B6" s="38" t="s">
        <v>84</v>
      </c>
      <c r="C6" s="33" t="s">
        <v>111</v>
      </c>
      <c r="D6" s="21" t="s">
        <v>122</v>
      </c>
      <c r="E6" s="28" t="s">
        <v>85</v>
      </c>
      <c r="F6" s="23" t="s">
        <v>30</v>
      </c>
      <c r="G6" s="18">
        <v>154000</v>
      </c>
      <c r="H6" s="18">
        <f>G6*2.87/100</f>
        <v>4419.8</v>
      </c>
      <c r="I6" s="42">
        <v>24807.52</v>
      </c>
      <c r="J6" s="18">
        <f>G6*3.04/100</f>
        <v>4681.6000000000004</v>
      </c>
      <c r="K6" s="18">
        <v>25</v>
      </c>
      <c r="L6" s="64">
        <f t="shared" ref="L6:L8" si="0">H6+I6+J6+K6</f>
        <v>33933.919999999998</v>
      </c>
      <c r="M6" s="39">
        <f t="shared" ref="M6:M9" si="1">G6-L6</f>
        <v>120066.08</v>
      </c>
    </row>
    <row r="7" spans="1:13" ht="22.5" x14ac:dyDescent="0.25">
      <c r="A7" s="16">
        <f t="shared" ref="A7" si="2">A6+1</f>
        <v>3</v>
      </c>
      <c r="B7" s="38" t="s">
        <v>61</v>
      </c>
      <c r="C7" s="33" t="s">
        <v>112</v>
      </c>
      <c r="D7" s="21" t="s">
        <v>123</v>
      </c>
      <c r="E7" s="28" t="s">
        <v>81</v>
      </c>
      <c r="F7" s="23" t="s">
        <v>31</v>
      </c>
      <c r="G7" s="18">
        <v>88000</v>
      </c>
      <c r="H7" s="18">
        <f>G7*2.87/100</f>
        <v>2525.6</v>
      </c>
      <c r="I7" s="42">
        <v>8945.14</v>
      </c>
      <c r="J7" s="18">
        <f>G7*3.04/100</f>
        <v>2675.2</v>
      </c>
      <c r="K7" s="18">
        <v>1375.12</v>
      </c>
      <c r="L7" s="64">
        <f t="shared" si="0"/>
        <v>15521.06</v>
      </c>
      <c r="M7" s="39">
        <f t="shared" si="1"/>
        <v>72478.94</v>
      </c>
    </row>
    <row r="8" spans="1:13" ht="22.5" x14ac:dyDescent="0.25">
      <c r="A8" s="16">
        <v>4</v>
      </c>
      <c r="B8" s="38" t="s">
        <v>66</v>
      </c>
      <c r="C8" s="33" t="s">
        <v>112</v>
      </c>
      <c r="D8" s="21" t="s">
        <v>123</v>
      </c>
      <c r="E8" s="28" t="s">
        <v>67</v>
      </c>
      <c r="F8" s="23" t="s">
        <v>31</v>
      </c>
      <c r="G8" s="18">
        <v>27500</v>
      </c>
      <c r="H8" s="18">
        <f t="shared" ref="H8" si="3">G8*2.87/100</f>
        <v>789.25</v>
      </c>
      <c r="I8" s="18">
        <v>0</v>
      </c>
      <c r="J8" s="18">
        <f>G8*3.04/100</f>
        <v>836</v>
      </c>
      <c r="K8" s="18">
        <v>25</v>
      </c>
      <c r="L8" s="64">
        <f t="shared" si="0"/>
        <v>1650.25</v>
      </c>
      <c r="M8" s="39">
        <f t="shared" si="1"/>
        <v>25849.75</v>
      </c>
    </row>
    <row r="9" spans="1:13" x14ac:dyDescent="0.25">
      <c r="A9" s="30"/>
      <c r="B9" s="40" t="s">
        <v>52</v>
      </c>
      <c r="C9" s="34"/>
      <c r="D9" s="20"/>
      <c r="E9" s="41">
        <f>COUNTA(E4:E8)</f>
        <v>4</v>
      </c>
      <c r="F9" s="41"/>
      <c r="G9" s="42">
        <f>SUM(G5:G8)</f>
        <v>514500</v>
      </c>
      <c r="H9" s="42">
        <f>SUM(H5:H8)</f>
        <v>14766.15</v>
      </c>
      <c r="I9" s="42">
        <f>SUM(I5:I8)</f>
        <v>80591.7</v>
      </c>
      <c r="J9" s="42">
        <f>SUM(J5:J8)</f>
        <v>13136.6</v>
      </c>
      <c r="K9" s="42">
        <f>SUM(K5:K8)</f>
        <v>4543.12</v>
      </c>
      <c r="L9" s="64">
        <f>SUM(L5:L8)</f>
        <v>113037.57</v>
      </c>
      <c r="M9" s="39">
        <f t="shared" si="1"/>
        <v>401462.43</v>
      </c>
    </row>
    <row r="10" spans="1:13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0"/>
      <c r="L10" s="65"/>
      <c r="M10" s="61"/>
    </row>
    <row r="11" spans="1:13" ht="22.5" x14ac:dyDescent="0.25">
      <c r="A11" s="16">
        <f>A8+1</f>
        <v>5</v>
      </c>
      <c r="B11" s="38" t="s">
        <v>11</v>
      </c>
      <c r="C11" s="33" t="s">
        <v>112</v>
      </c>
      <c r="D11" s="20" t="s">
        <v>106</v>
      </c>
      <c r="E11" s="28" t="s">
        <v>45</v>
      </c>
      <c r="F11" s="28" t="s">
        <v>28</v>
      </c>
      <c r="G11" s="18">
        <v>54900</v>
      </c>
      <c r="H11" s="18">
        <f>G11*2.87/100</f>
        <v>1575.63</v>
      </c>
      <c r="I11" s="42">
        <v>2343.04</v>
      </c>
      <c r="J11" s="18">
        <f>G11*3.04/100</f>
        <v>1668.96</v>
      </c>
      <c r="K11" s="18">
        <v>2775.12</v>
      </c>
      <c r="L11" s="64">
        <f>H11+I11+J11+K11</f>
        <v>8362.75</v>
      </c>
      <c r="M11" s="39">
        <f t="shared" ref="M11:M13" si="4">G11-L11</f>
        <v>46537.25</v>
      </c>
    </row>
    <row r="12" spans="1:13" ht="22.5" x14ac:dyDescent="0.25">
      <c r="A12" s="16">
        <f>A11+1</f>
        <v>6</v>
      </c>
      <c r="B12" s="38" t="s">
        <v>22</v>
      </c>
      <c r="C12" s="33" t="s">
        <v>112</v>
      </c>
      <c r="D12" s="20" t="s">
        <v>106</v>
      </c>
      <c r="E12" s="28" t="s">
        <v>43</v>
      </c>
      <c r="F12" s="28" t="s">
        <v>29</v>
      </c>
      <c r="G12" s="18">
        <v>21780</v>
      </c>
      <c r="H12" s="18">
        <f t="shared" ref="H12:H13" si="5">G12*2.87/100</f>
        <v>625.09</v>
      </c>
      <c r="I12" s="18">
        <v>0</v>
      </c>
      <c r="J12" s="18">
        <f>G12*3.04/100</f>
        <v>662.11</v>
      </c>
      <c r="K12" s="18">
        <v>2725.24</v>
      </c>
      <c r="L12" s="64">
        <f>H12+I12+J12+K12</f>
        <v>4012.44</v>
      </c>
      <c r="M12" s="39">
        <f t="shared" si="4"/>
        <v>17767.560000000001</v>
      </c>
    </row>
    <row r="13" spans="1:13" x14ac:dyDescent="0.25">
      <c r="A13" s="16"/>
      <c r="B13" s="40" t="s">
        <v>52</v>
      </c>
      <c r="C13" s="34"/>
      <c r="D13" s="21"/>
      <c r="E13" s="28">
        <f>COUNTA(E11:E12)</f>
        <v>2</v>
      </c>
      <c r="F13" s="28"/>
      <c r="G13" s="18">
        <f>SUM(G11:G12)</f>
        <v>76680</v>
      </c>
      <c r="H13" s="18">
        <f t="shared" si="5"/>
        <v>2200.7199999999998</v>
      </c>
      <c r="I13" s="18">
        <f t="shared" ref="I13:L13" si="6">SUM(I11:I12)</f>
        <v>2343.04</v>
      </c>
      <c r="J13" s="18">
        <f t="shared" si="6"/>
        <v>2331.0700000000002</v>
      </c>
      <c r="K13" s="18">
        <f t="shared" si="6"/>
        <v>5500.36</v>
      </c>
      <c r="L13" s="64">
        <f t="shared" si="6"/>
        <v>12375.19</v>
      </c>
      <c r="M13" s="39">
        <f t="shared" si="4"/>
        <v>64304.81</v>
      </c>
    </row>
    <row r="14" spans="1:13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56"/>
      <c r="M14" s="39"/>
    </row>
    <row r="15" spans="1:13" x14ac:dyDescent="0.25">
      <c r="A15" s="16">
        <f>A12+1</f>
        <v>7</v>
      </c>
      <c r="B15" s="38" t="s">
        <v>98</v>
      </c>
      <c r="C15" s="33" t="s">
        <v>112</v>
      </c>
      <c r="D15" s="20" t="s">
        <v>99</v>
      </c>
      <c r="E15" s="28" t="s">
        <v>100</v>
      </c>
      <c r="F15" s="28" t="s">
        <v>31</v>
      </c>
      <c r="G15" s="18">
        <v>54900</v>
      </c>
      <c r="H15" s="18">
        <f>G15*2.87/100</f>
        <v>1575.63</v>
      </c>
      <c r="I15" s="42">
        <v>2545.56</v>
      </c>
      <c r="J15" s="18">
        <f>G15*3.04/100</f>
        <v>1668.96</v>
      </c>
      <c r="K15" s="18">
        <v>25</v>
      </c>
      <c r="L15" s="64">
        <f>H15+I15+J15+K15</f>
        <v>5815.15</v>
      </c>
      <c r="M15" s="39">
        <f t="shared" ref="M15:M16" si="7">G15-L15</f>
        <v>49084.85</v>
      </c>
    </row>
    <row r="16" spans="1:13" x14ac:dyDescent="0.25">
      <c r="A16" s="16"/>
      <c r="B16" s="40" t="s">
        <v>52</v>
      </c>
      <c r="C16" s="34"/>
      <c r="D16" s="21"/>
      <c r="E16" s="28">
        <f>COUNTA(E15:E15)</f>
        <v>1</v>
      </c>
      <c r="F16" s="28"/>
      <c r="G16" s="18">
        <f>SUM(G15+G14)</f>
        <v>54900</v>
      </c>
      <c r="H16" s="18">
        <f>G16*2.87/100</f>
        <v>1575.63</v>
      </c>
      <c r="I16" s="42">
        <v>2545.56</v>
      </c>
      <c r="J16" s="18">
        <f>G16*3.04/100</f>
        <v>1668.96</v>
      </c>
      <c r="K16" s="18">
        <v>25</v>
      </c>
      <c r="L16" s="64">
        <f>SUM(L15)</f>
        <v>5815.15</v>
      </c>
      <c r="M16" s="39">
        <f t="shared" si="7"/>
        <v>49084.85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56"/>
      <c r="M17" s="39"/>
    </row>
    <row r="18" spans="1:13" ht="22.5" x14ac:dyDescent="0.25">
      <c r="A18" s="16">
        <f>A15+1</f>
        <v>8</v>
      </c>
      <c r="B18" s="38" t="s">
        <v>16</v>
      </c>
      <c r="C18" s="33" t="s">
        <v>112</v>
      </c>
      <c r="D18" s="21" t="s">
        <v>27</v>
      </c>
      <c r="E18" s="28" t="s">
        <v>17</v>
      </c>
      <c r="F18" s="28" t="s">
        <v>28</v>
      </c>
      <c r="G18" s="18">
        <v>21780</v>
      </c>
      <c r="H18" s="18">
        <f>G18*2.87/100</f>
        <v>625.09</v>
      </c>
      <c r="I18" s="18">
        <v>0</v>
      </c>
      <c r="J18" s="18">
        <f>G18*3.04/100</f>
        <v>662.11</v>
      </c>
      <c r="K18" s="18">
        <v>25</v>
      </c>
      <c r="L18" s="66">
        <f t="shared" ref="L18:L19" si="8">H18+I18+J18+K18</f>
        <v>1312.2</v>
      </c>
      <c r="M18" s="39">
        <f t="shared" ref="M18:M19" si="9">G18-L18</f>
        <v>20467.8</v>
      </c>
    </row>
    <row r="19" spans="1:13" ht="22.5" x14ac:dyDescent="0.25">
      <c r="A19" s="16">
        <f>A18+1</f>
        <v>9</v>
      </c>
      <c r="B19" s="38" t="s">
        <v>129</v>
      </c>
      <c r="C19" s="33" t="s">
        <v>112</v>
      </c>
      <c r="D19" s="21" t="s">
        <v>27</v>
      </c>
      <c r="E19" s="28" t="s">
        <v>44</v>
      </c>
      <c r="F19" s="28" t="s">
        <v>28</v>
      </c>
      <c r="G19" s="18">
        <v>61000</v>
      </c>
      <c r="H19" s="18">
        <f>G19*2.87/100</f>
        <v>1750.7</v>
      </c>
      <c r="I19" s="42">
        <v>3134.81</v>
      </c>
      <c r="J19" s="18">
        <f>G19*3.04/100</f>
        <v>1854.4</v>
      </c>
      <c r="K19" s="18">
        <v>3756.24</v>
      </c>
      <c r="L19" s="66">
        <f t="shared" si="8"/>
        <v>10496.15</v>
      </c>
      <c r="M19" s="39">
        <f t="shared" si="9"/>
        <v>50503.85</v>
      </c>
    </row>
    <row r="20" spans="1:13" ht="27.75" customHeight="1" x14ac:dyDescent="0.25">
      <c r="A20" s="30"/>
      <c r="B20" s="40" t="s">
        <v>52</v>
      </c>
      <c r="C20" s="34"/>
      <c r="D20" s="21"/>
      <c r="E20" s="28">
        <f>COUNTA(E18:E19)</f>
        <v>2</v>
      </c>
      <c r="F20" s="28"/>
      <c r="G20" s="18">
        <f>SUM(G18:G19)</f>
        <v>82780</v>
      </c>
      <c r="H20" s="18">
        <f>SUM(H18:H19)</f>
        <v>2375.79</v>
      </c>
      <c r="I20" s="18">
        <f>SUM(I18:I19)</f>
        <v>3134.81</v>
      </c>
      <c r="J20" s="18">
        <f>SUM(J18:J19)</f>
        <v>2516.5100000000002</v>
      </c>
      <c r="K20" s="18">
        <f>SUM(K18:K19)</f>
        <v>3781.24</v>
      </c>
      <c r="L20" s="66">
        <f t="shared" ref="L20" si="10">SUM(L17:L19)</f>
        <v>11808.35</v>
      </c>
      <c r="M20" s="39">
        <f>G20-L20</f>
        <v>70971.649999999994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56"/>
      <c r="M21" s="39"/>
    </row>
    <row r="22" spans="1:13" ht="22.5" x14ac:dyDescent="0.25">
      <c r="A22" s="16">
        <f>A19+1</f>
        <v>10</v>
      </c>
      <c r="B22" s="44" t="s">
        <v>64</v>
      </c>
      <c r="C22" s="35" t="s">
        <v>112</v>
      </c>
      <c r="D22" s="21" t="s">
        <v>80</v>
      </c>
      <c r="E22" s="45" t="s">
        <v>65</v>
      </c>
      <c r="F22" s="28" t="s">
        <v>29</v>
      </c>
      <c r="G22" s="18">
        <v>19800</v>
      </c>
      <c r="H22" s="18">
        <f>G22*2.87/100</f>
        <v>568.26</v>
      </c>
      <c r="I22" s="18">
        <v>0</v>
      </c>
      <c r="J22" s="18">
        <f>G22*3.04/100</f>
        <v>601.91999999999996</v>
      </c>
      <c r="K22" s="18">
        <v>25</v>
      </c>
      <c r="L22" s="64">
        <f>H22+I22+J22+K22</f>
        <v>1195.18</v>
      </c>
      <c r="M22" s="39">
        <f t="shared" ref="M22:M23" si="11">G22-L22</f>
        <v>18604.82</v>
      </c>
    </row>
    <row r="23" spans="1:13" x14ac:dyDescent="0.25">
      <c r="A23" s="30"/>
      <c r="B23" s="40" t="s">
        <v>52</v>
      </c>
      <c r="C23" s="34"/>
      <c r="D23" s="21"/>
      <c r="E23" s="28">
        <f>COUNTA(E22:E22)</f>
        <v>1</v>
      </c>
      <c r="F23" s="28"/>
      <c r="G23" s="18">
        <f>SUM(G22:G22)</f>
        <v>19800</v>
      </c>
      <c r="H23" s="18">
        <f>SUM(H22)</f>
        <v>568.26</v>
      </c>
      <c r="I23" s="18">
        <f>SUM(I22)</f>
        <v>0</v>
      </c>
      <c r="J23" s="18">
        <f>SUM(J22)</f>
        <v>601.91999999999996</v>
      </c>
      <c r="K23" s="18">
        <f>SUM(K22)</f>
        <v>25</v>
      </c>
      <c r="L23" s="64">
        <f>SUM(L22)</f>
        <v>1195.18</v>
      </c>
      <c r="M23" s="39">
        <f t="shared" si="11"/>
        <v>18604.82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56"/>
      <c r="M24" s="39"/>
    </row>
    <row r="25" spans="1:13" ht="33.75" x14ac:dyDescent="0.25">
      <c r="A25" s="16">
        <f>A22+1</f>
        <v>11</v>
      </c>
      <c r="B25" s="19" t="s">
        <v>35</v>
      </c>
      <c r="C25" s="36" t="s">
        <v>111</v>
      </c>
      <c r="D25" s="21" t="s">
        <v>41</v>
      </c>
      <c r="E25" s="28" t="s">
        <v>42</v>
      </c>
      <c r="F25" s="23" t="s">
        <v>28</v>
      </c>
      <c r="G25" s="18">
        <v>12100</v>
      </c>
      <c r="H25" s="18">
        <f>G25*2.87/100</f>
        <v>347.27</v>
      </c>
      <c r="I25" s="18">
        <v>0</v>
      </c>
      <c r="J25" s="18">
        <f>G25*3.04/100</f>
        <v>367.84</v>
      </c>
      <c r="K25" s="18">
        <v>25</v>
      </c>
      <c r="L25" s="64">
        <f t="shared" ref="L25:L43" si="12">H25+I25+K25+J25</f>
        <v>740.11</v>
      </c>
      <c r="M25" s="39">
        <f t="shared" ref="M25:M44" si="13">G25-L25</f>
        <v>11359.89</v>
      </c>
    </row>
    <row r="26" spans="1:13" ht="33.75" x14ac:dyDescent="0.25">
      <c r="A26" s="16">
        <f t="shared" ref="A26:A43" si="14">A25+1</f>
        <v>12</v>
      </c>
      <c r="B26" s="19" t="s">
        <v>4</v>
      </c>
      <c r="C26" s="36" t="s">
        <v>111</v>
      </c>
      <c r="D26" s="21" t="s">
        <v>41</v>
      </c>
      <c r="E26" s="28" t="s">
        <v>5</v>
      </c>
      <c r="F26" s="23" t="s">
        <v>32</v>
      </c>
      <c r="G26" s="18">
        <v>12100</v>
      </c>
      <c r="H26" s="18">
        <f t="shared" ref="H26:H43" si="15">G26*2.87/100</f>
        <v>347.27</v>
      </c>
      <c r="I26" s="18">
        <v>0</v>
      </c>
      <c r="J26" s="18">
        <f t="shared" ref="J26:J43" si="16">G26*3.04/100</f>
        <v>367.84</v>
      </c>
      <c r="K26" s="18">
        <v>25</v>
      </c>
      <c r="L26" s="64">
        <f t="shared" si="12"/>
        <v>740.11</v>
      </c>
      <c r="M26" s="39">
        <f t="shared" si="13"/>
        <v>11359.89</v>
      </c>
    </row>
    <row r="27" spans="1:13" ht="33.75" x14ac:dyDescent="0.25">
      <c r="A27" s="16">
        <f t="shared" si="14"/>
        <v>13</v>
      </c>
      <c r="B27" s="19" t="s">
        <v>36</v>
      </c>
      <c r="C27" s="36" t="s">
        <v>111</v>
      </c>
      <c r="D27" s="21" t="s">
        <v>41</v>
      </c>
      <c r="E27" s="28" t="s">
        <v>7</v>
      </c>
      <c r="F27" s="23" t="s">
        <v>31</v>
      </c>
      <c r="G27" s="18">
        <v>28875</v>
      </c>
      <c r="H27" s="18">
        <f t="shared" si="15"/>
        <v>828.71</v>
      </c>
      <c r="I27" s="18">
        <v>0</v>
      </c>
      <c r="J27" s="18">
        <f t="shared" si="16"/>
        <v>877.8</v>
      </c>
      <c r="K27" s="18">
        <v>1375.12</v>
      </c>
      <c r="L27" s="64">
        <f t="shared" si="12"/>
        <v>3081.63</v>
      </c>
      <c r="M27" s="39">
        <f t="shared" si="13"/>
        <v>25793.37</v>
      </c>
    </row>
    <row r="28" spans="1:13" ht="36" customHeight="1" x14ac:dyDescent="0.25">
      <c r="A28" s="16">
        <f t="shared" si="14"/>
        <v>14</v>
      </c>
      <c r="B28" s="19" t="s">
        <v>101</v>
      </c>
      <c r="C28" s="36" t="s">
        <v>112</v>
      </c>
      <c r="D28" s="21" t="s">
        <v>41</v>
      </c>
      <c r="E28" s="28" t="s">
        <v>102</v>
      </c>
      <c r="F28" s="23" t="s">
        <v>32</v>
      </c>
      <c r="G28" s="18">
        <v>22000</v>
      </c>
      <c r="H28" s="18">
        <f t="shared" si="15"/>
        <v>631.4</v>
      </c>
      <c r="I28" s="18">
        <v>0</v>
      </c>
      <c r="J28" s="18">
        <f t="shared" si="16"/>
        <v>668.8</v>
      </c>
      <c r="K28" s="18">
        <v>25</v>
      </c>
      <c r="L28" s="64">
        <f t="shared" si="12"/>
        <v>1325.2</v>
      </c>
      <c r="M28" s="39">
        <f t="shared" si="13"/>
        <v>20674.8</v>
      </c>
    </row>
    <row r="29" spans="1:13" ht="33.75" x14ac:dyDescent="0.25">
      <c r="A29" s="16">
        <f t="shared" si="14"/>
        <v>15</v>
      </c>
      <c r="B29" s="19" t="s">
        <v>37</v>
      </c>
      <c r="C29" s="36" t="s">
        <v>112</v>
      </c>
      <c r="D29" s="21" t="s">
        <v>41</v>
      </c>
      <c r="E29" s="28" t="s">
        <v>3</v>
      </c>
      <c r="F29" s="23" t="s">
        <v>32</v>
      </c>
      <c r="G29" s="18">
        <v>12100</v>
      </c>
      <c r="H29" s="18">
        <f t="shared" si="15"/>
        <v>347.27</v>
      </c>
      <c r="I29" s="18">
        <v>0</v>
      </c>
      <c r="J29" s="18">
        <f t="shared" si="16"/>
        <v>367.84</v>
      </c>
      <c r="K29" s="18">
        <v>375</v>
      </c>
      <c r="L29" s="64">
        <f t="shared" si="12"/>
        <v>1090.1099999999999</v>
      </c>
      <c r="M29" s="39">
        <f t="shared" si="13"/>
        <v>11009.89</v>
      </c>
    </row>
    <row r="30" spans="1:13" ht="33.75" x14ac:dyDescent="0.25">
      <c r="A30" s="16">
        <f t="shared" si="14"/>
        <v>16</v>
      </c>
      <c r="B30" s="19" t="s">
        <v>8</v>
      </c>
      <c r="C30" s="36" t="s">
        <v>111</v>
      </c>
      <c r="D30" s="21" t="s">
        <v>41</v>
      </c>
      <c r="E30" s="28" t="s">
        <v>6</v>
      </c>
      <c r="F30" s="23" t="s">
        <v>32</v>
      </c>
      <c r="G30" s="18">
        <v>20570</v>
      </c>
      <c r="H30" s="18">
        <f t="shared" si="15"/>
        <v>590.36</v>
      </c>
      <c r="I30" s="18">
        <v>0</v>
      </c>
      <c r="J30" s="18">
        <f t="shared" si="16"/>
        <v>625.33000000000004</v>
      </c>
      <c r="K30" s="18">
        <v>375</v>
      </c>
      <c r="L30" s="64">
        <f t="shared" si="12"/>
        <v>1590.69</v>
      </c>
      <c r="M30" s="39">
        <f t="shared" si="13"/>
        <v>18979.310000000001</v>
      </c>
    </row>
    <row r="31" spans="1:13" ht="33.75" x14ac:dyDescent="0.25">
      <c r="A31" s="16">
        <f t="shared" si="14"/>
        <v>17</v>
      </c>
      <c r="B31" s="19" t="s">
        <v>62</v>
      </c>
      <c r="C31" s="36" t="s">
        <v>112</v>
      </c>
      <c r="D31" s="21" t="s">
        <v>41</v>
      </c>
      <c r="E31" s="46" t="s">
        <v>3</v>
      </c>
      <c r="F31" s="23" t="s">
        <v>32</v>
      </c>
      <c r="G31" s="18">
        <v>16500</v>
      </c>
      <c r="H31" s="18">
        <f t="shared" si="15"/>
        <v>473.55</v>
      </c>
      <c r="I31" s="18">
        <v>0</v>
      </c>
      <c r="J31" s="18">
        <f t="shared" si="16"/>
        <v>501.6</v>
      </c>
      <c r="K31" s="18">
        <v>25</v>
      </c>
      <c r="L31" s="64">
        <f t="shared" si="12"/>
        <v>1000.15</v>
      </c>
      <c r="M31" s="39">
        <f t="shared" si="13"/>
        <v>15499.85</v>
      </c>
    </row>
    <row r="32" spans="1:13" ht="33.75" x14ac:dyDescent="0.25">
      <c r="A32" s="16">
        <f t="shared" si="14"/>
        <v>18</v>
      </c>
      <c r="B32" s="19" t="s">
        <v>109</v>
      </c>
      <c r="C32" s="36" t="s">
        <v>112</v>
      </c>
      <c r="D32" s="21" t="s">
        <v>41</v>
      </c>
      <c r="E32" s="46" t="s">
        <v>3</v>
      </c>
      <c r="F32" s="23" t="s">
        <v>32</v>
      </c>
      <c r="G32" s="18">
        <v>16500</v>
      </c>
      <c r="H32" s="18">
        <f t="shared" si="15"/>
        <v>473.55</v>
      </c>
      <c r="I32" s="18">
        <v>0</v>
      </c>
      <c r="J32" s="18">
        <f t="shared" si="16"/>
        <v>501.6</v>
      </c>
      <c r="K32" s="18">
        <v>25</v>
      </c>
      <c r="L32" s="64">
        <f t="shared" si="12"/>
        <v>1000.15</v>
      </c>
      <c r="M32" s="39">
        <f t="shared" si="13"/>
        <v>15499.85</v>
      </c>
    </row>
    <row r="33" spans="1:13" ht="33.75" x14ac:dyDescent="0.25">
      <c r="A33" s="16">
        <f t="shared" si="14"/>
        <v>19</v>
      </c>
      <c r="B33" s="19" t="s">
        <v>110</v>
      </c>
      <c r="C33" s="36" t="s">
        <v>112</v>
      </c>
      <c r="D33" s="21" t="s">
        <v>41</v>
      </c>
      <c r="E33" s="46" t="s">
        <v>3</v>
      </c>
      <c r="F33" s="23" t="s">
        <v>32</v>
      </c>
      <c r="G33" s="18">
        <v>16500</v>
      </c>
      <c r="H33" s="18">
        <f t="shared" si="15"/>
        <v>473.55</v>
      </c>
      <c r="I33" s="18">
        <v>0</v>
      </c>
      <c r="J33" s="18">
        <f t="shared" si="16"/>
        <v>501.6</v>
      </c>
      <c r="K33" s="18">
        <v>25</v>
      </c>
      <c r="L33" s="64">
        <f t="shared" ref="L33" si="17">H33+I33+K33+J33</f>
        <v>1000.15</v>
      </c>
      <c r="M33" s="39">
        <f t="shared" ref="M33" si="18">G33-L33</f>
        <v>15499.85</v>
      </c>
    </row>
    <row r="34" spans="1:13" ht="33.75" x14ac:dyDescent="0.25">
      <c r="A34" s="16">
        <f t="shared" si="14"/>
        <v>20</v>
      </c>
      <c r="B34" s="19" t="s">
        <v>130</v>
      </c>
      <c r="C34" s="36" t="s">
        <v>112</v>
      </c>
      <c r="D34" s="21" t="s">
        <v>41</v>
      </c>
      <c r="E34" s="46" t="s">
        <v>3</v>
      </c>
      <c r="F34" s="23" t="s">
        <v>32</v>
      </c>
      <c r="G34" s="18">
        <v>18700</v>
      </c>
      <c r="H34" s="18">
        <f t="shared" si="15"/>
        <v>536.69000000000005</v>
      </c>
      <c r="I34" s="18">
        <v>0</v>
      </c>
      <c r="J34" s="18">
        <f t="shared" si="16"/>
        <v>568.48</v>
      </c>
      <c r="K34" s="18">
        <v>25</v>
      </c>
      <c r="L34" s="64">
        <f t="shared" si="12"/>
        <v>1130.17</v>
      </c>
      <c r="M34" s="39">
        <f t="shared" si="13"/>
        <v>17569.830000000002</v>
      </c>
    </row>
    <row r="35" spans="1:13" ht="33.75" x14ac:dyDescent="0.25">
      <c r="A35" s="16">
        <f t="shared" si="14"/>
        <v>21</v>
      </c>
      <c r="B35" s="19" t="s">
        <v>82</v>
      </c>
      <c r="C35" s="36" t="s">
        <v>111</v>
      </c>
      <c r="D35" s="21" t="s">
        <v>41</v>
      </c>
      <c r="E35" s="17" t="s">
        <v>103</v>
      </c>
      <c r="F35" s="23" t="s">
        <v>29</v>
      </c>
      <c r="G35" s="18">
        <v>27500</v>
      </c>
      <c r="H35" s="18">
        <f t="shared" si="15"/>
        <v>789.25</v>
      </c>
      <c r="I35" s="18">
        <v>0</v>
      </c>
      <c r="J35" s="18">
        <f t="shared" si="16"/>
        <v>836</v>
      </c>
      <c r="K35" s="18">
        <v>25</v>
      </c>
      <c r="L35" s="64">
        <f t="shared" si="12"/>
        <v>1650.25</v>
      </c>
      <c r="M35" s="39">
        <f t="shared" si="13"/>
        <v>25849.75</v>
      </c>
    </row>
    <row r="36" spans="1:13" ht="33.75" x14ac:dyDescent="0.25">
      <c r="A36" s="16">
        <f t="shared" si="14"/>
        <v>22</v>
      </c>
      <c r="B36" s="19" t="s">
        <v>68</v>
      </c>
      <c r="C36" s="36" t="s">
        <v>112</v>
      </c>
      <c r="D36" s="21" t="s">
        <v>41</v>
      </c>
      <c r="E36" s="17" t="s">
        <v>69</v>
      </c>
      <c r="F36" s="23" t="s">
        <v>29</v>
      </c>
      <c r="G36" s="18">
        <v>22000</v>
      </c>
      <c r="H36" s="18">
        <f t="shared" si="15"/>
        <v>631.4</v>
      </c>
      <c r="I36" s="18">
        <v>0</v>
      </c>
      <c r="J36" s="18">
        <f t="shared" si="16"/>
        <v>668.8</v>
      </c>
      <c r="K36" s="18">
        <v>25</v>
      </c>
      <c r="L36" s="64">
        <f t="shared" si="12"/>
        <v>1325.2</v>
      </c>
      <c r="M36" s="39">
        <f t="shared" si="13"/>
        <v>20674.8</v>
      </c>
    </row>
    <row r="37" spans="1:13" ht="33.75" x14ac:dyDescent="0.25">
      <c r="A37" s="16">
        <f t="shared" si="14"/>
        <v>23</v>
      </c>
      <c r="B37" s="19" t="s">
        <v>70</v>
      </c>
      <c r="C37" s="36" t="s">
        <v>111</v>
      </c>
      <c r="D37" s="21" t="s">
        <v>41</v>
      </c>
      <c r="E37" s="17" t="s">
        <v>71</v>
      </c>
      <c r="F37" s="23" t="s">
        <v>29</v>
      </c>
      <c r="G37" s="18">
        <v>22000</v>
      </c>
      <c r="H37" s="18">
        <f t="shared" si="15"/>
        <v>631.4</v>
      </c>
      <c r="I37" s="18">
        <v>0</v>
      </c>
      <c r="J37" s="18">
        <f t="shared" si="16"/>
        <v>668.8</v>
      </c>
      <c r="K37" s="18">
        <v>25</v>
      </c>
      <c r="L37" s="64">
        <f t="shared" si="12"/>
        <v>1325.2</v>
      </c>
      <c r="M37" s="39">
        <f t="shared" si="13"/>
        <v>20674.8</v>
      </c>
    </row>
    <row r="38" spans="1:13" ht="33.75" x14ac:dyDescent="0.25">
      <c r="A38" s="16">
        <f t="shared" si="14"/>
        <v>24</v>
      </c>
      <c r="B38" s="19" t="s">
        <v>74</v>
      </c>
      <c r="C38" s="36" t="s">
        <v>111</v>
      </c>
      <c r="D38" s="21" t="s">
        <v>41</v>
      </c>
      <c r="E38" s="17" t="s">
        <v>75</v>
      </c>
      <c r="F38" s="23" t="s">
        <v>29</v>
      </c>
      <c r="G38" s="18">
        <v>27500</v>
      </c>
      <c r="H38" s="18">
        <f t="shared" si="15"/>
        <v>789.25</v>
      </c>
      <c r="I38" s="18">
        <v>0</v>
      </c>
      <c r="J38" s="18">
        <f t="shared" si="16"/>
        <v>836</v>
      </c>
      <c r="K38" s="18">
        <v>1375.12</v>
      </c>
      <c r="L38" s="64">
        <f t="shared" si="12"/>
        <v>3000.37</v>
      </c>
      <c r="M38" s="39">
        <f t="shared" si="13"/>
        <v>24499.63</v>
      </c>
    </row>
    <row r="39" spans="1:13" ht="33.75" x14ac:dyDescent="0.25">
      <c r="A39" s="16">
        <f t="shared" si="14"/>
        <v>25</v>
      </c>
      <c r="B39" s="19" t="s">
        <v>76</v>
      </c>
      <c r="C39" s="36" t="s">
        <v>111</v>
      </c>
      <c r="D39" s="21" t="s">
        <v>41</v>
      </c>
      <c r="E39" s="17" t="s">
        <v>77</v>
      </c>
      <c r="F39" s="23" t="s">
        <v>29</v>
      </c>
      <c r="G39" s="18">
        <v>37000</v>
      </c>
      <c r="H39" s="18">
        <f t="shared" si="15"/>
        <v>1061.9000000000001</v>
      </c>
      <c r="I39" s="18">
        <v>19.25</v>
      </c>
      <c r="J39" s="18">
        <f t="shared" si="16"/>
        <v>1124.8</v>
      </c>
      <c r="K39" s="18">
        <v>25</v>
      </c>
      <c r="L39" s="64">
        <f t="shared" si="12"/>
        <v>2230.9499999999998</v>
      </c>
      <c r="M39" s="39">
        <f t="shared" si="13"/>
        <v>34769.050000000003</v>
      </c>
    </row>
    <row r="40" spans="1:13" ht="33.75" x14ac:dyDescent="0.25">
      <c r="A40" s="16">
        <f t="shared" si="14"/>
        <v>26</v>
      </c>
      <c r="B40" s="19" t="s">
        <v>90</v>
      </c>
      <c r="C40" s="36" t="s">
        <v>112</v>
      </c>
      <c r="D40" s="21" t="s">
        <v>41</v>
      </c>
      <c r="E40" s="17" t="s">
        <v>69</v>
      </c>
      <c r="F40" s="23" t="s">
        <v>32</v>
      </c>
      <c r="G40" s="18">
        <v>27500</v>
      </c>
      <c r="H40" s="18">
        <f t="shared" si="15"/>
        <v>789.25</v>
      </c>
      <c r="I40" s="18">
        <v>0</v>
      </c>
      <c r="J40" s="18">
        <f t="shared" si="16"/>
        <v>836</v>
      </c>
      <c r="K40" s="18">
        <v>25</v>
      </c>
      <c r="L40" s="64">
        <f t="shared" si="12"/>
        <v>1650.25</v>
      </c>
      <c r="M40" s="39">
        <f t="shared" si="13"/>
        <v>25849.75</v>
      </c>
    </row>
    <row r="41" spans="1:13" ht="33.75" x14ac:dyDescent="0.25">
      <c r="A41" s="16">
        <f t="shared" si="14"/>
        <v>27</v>
      </c>
      <c r="B41" s="38" t="s">
        <v>124</v>
      </c>
      <c r="C41" s="33" t="s">
        <v>111</v>
      </c>
      <c r="D41" s="21" t="s">
        <v>41</v>
      </c>
      <c r="E41" s="28" t="s">
        <v>125</v>
      </c>
      <c r="F41" s="23" t="s">
        <v>29</v>
      </c>
      <c r="G41" s="18">
        <v>32940</v>
      </c>
      <c r="H41" s="18">
        <f t="shared" si="15"/>
        <v>945.38</v>
      </c>
      <c r="I41" s="18">
        <v>0</v>
      </c>
      <c r="J41" s="18">
        <f t="shared" si="16"/>
        <v>1001.38</v>
      </c>
      <c r="K41" s="18">
        <v>25</v>
      </c>
      <c r="L41" s="64">
        <f t="shared" si="12"/>
        <v>1971.76</v>
      </c>
      <c r="M41" s="39">
        <f t="shared" si="13"/>
        <v>30968.240000000002</v>
      </c>
    </row>
    <row r="42" spans="1:13" ht="33.75" x14ac:dyDescent="0.25">
      <c r="A42" s="16">
        <f t="shared" si="14"/>
        <v>28</v>
      </c>
      <c r="B42" s="19" t="s">
        <v>91</v>
      </c>
      <c r="C42" s="36" t="s">
        <v>111</v>
      </c>
      <c r="D42" s="21" t="s">
        <v>41</v>
      </c>
      <c r="E42" s="17" t="s">
        <v>92</v>
      </c>
      <c r="F42" s="23" t="s">
        <v>32</v>
      </c>
      <c r="G42" s="18">
        <v>16500</v>
      </c>
      <c r="H42" s="18">
        <f t="shared" si="15"/>
        <v>473.55</v>
      </c>
      <c r="I42" s="18">
        <v>0</v>
      </c>
      <c r="J42" s="18">
        <f t="shared" si="16"/>
        <v>501.6</v>
      </c>
      <c r="K42" s="18">
        <v>25</v>
      </c>
      <c r="L42" s="64">
        <f t="shared" si="12"/>
        <v>1000.15</v>
      </c>
      <c r="M42" s="39">
        <f t="shared" ref="M42" si="19">G42-L42</f>
        <v>15499.85</v>
      </c>
    </row>
    <row r="43" spans="1:13" ht="33.75" x14ac:dyDescent="0.25">
      <c r="A43" s="16">
        <f t="shared" si="14"/>
        <v>29</v>
      </c>
      <c r="B43" s="19" t="s">
        <v>127</v>
      </c>
      <c r="C43" s="36" t="s">
        <v>111</v>
      </c>
      <c r="D43" s="21" t="s">
        <v>41</v>
      </c>
      <c r="E43" s="17" t="s">
        <v>6</v>
      </c>
      <c r="F43" s="23" t="s">
        <v>32</v>
      </c>
      <c r="G43" s="18">
        <v>18000</v>
      </c>
      <c r="H43" s="18">
        <f t="shared" si="15"/>
        <v>516.6</v>
      </c>
      <c r="I43" s="18">
        <v>0</v>
      </c>
      <c r="J43" s="18">
        <f t="shared" si="16"/>
        <v>547.20000000000005</v>
      </c>
      <c r="K43" s="18">
        <v>25</v>
      </c>
      <c r="L43" s="64">
        <f t="shared" si="12"/>
        <v>1088.8</v>
      </c>
      <c r="M43" s="39">
        <f t="shared" si="13"/>
        <v>16911.2</v>
      </c>
    </row>
    <row r="44" spans="1:13" x14ac:dyDescent="0.25">
      <c r="A44" s="30"/>
      <c r="B44" s="40" t="s">
        <v>52</v>
      </c>
      <c r="C44" s="34"/>
      <c r="D44" s="20"/>
      <c r="E44" s="41">
        <f>COUNTA(E25:E43)</f>
        <v>19</v>
      </c>
      <c r="F44" s="43"/>
      <c r="G44" s="18">
        <f>SUM(G25:G43)</f>
        <v>406885</v>
      </c>
      <c r="H44" s="18">
        <f>SUM(H25:H43)</f>
        <v>11677.6</v>
      </c>
      <c r="I44" s="18">
        <f>SUM(I25:I43)</f>
        <v>19.25</v>
      </c>
      <c r="J44" s="18">
        <f>SUM(J25:J43)</f>
        <v>12369.31</v>
      </c>
      <c r="K44" s="18">
        <f>SUM(K25:K43)</f>
        <v>3875.24</v>
      </c>
      <c r="L44" s="64">
        <f>SUM(L24:L43)</f>
        <v>27941.4</v>
      </c>
      <c r="M44" s="39">
        <f t="shared" si="13"/>
        <v>378943.6</v>
      </c>
    </row>
    <row r="45" spans="1:13" x14ac:dyDescent="0.25">
      <c r="A45" s="30"/>
      <c r="B45" s="40"/>
      <c r="C45" s="34"/>
      <c r="D45" s="20"/>
      <c r="E45" s="43"/>
      <c r="F45" s="43"/>
      <c r="G45" s="18"/>
      <c r="H45" s="18"/>
      <c r="I45" s="18"/>
      <c r="J45" s="18"/>
      <c r="K45" s="18"/>
      <c r="L45" s="56"/>
      <c r="M45" s="39"/>
    </row>
    <row r="46" spans="1:13" ht="26.25" customHeight="1" x14ac:dyDescent="0.25">
      <c r="A46" s="16">
        <f>A43+1</f>
        <v>30</v>
      </c>
      <c r="B46" s="38" t="s">
        <v>9</v>
      </c>
      <c r="C46" s="33" t="s">
        <v>112</v>
      </c>
      <c r="D46" s="20" t="s">
        <v>56</v>
      </c>
      <c r="E46" s="28" t="s">
        <v>44</v>
      </c>
      <c r="F46" s="23" t="s">
        <v>28</v>
      </c>
      <c r="G46" s="18">
        <v>49500</v>
      </c>
      <c r="H46" s="18">
        <f>G46*2.87/100</f>
        <v>1420.65</v>
      </c>
      <c r="I46" s="18">
        <v>1783.43</v>
      </c>
      <c r="J46" s="18">
        <f>G46*3.04/100</f>
        <v>1504.8</v>
      </c>
      <c r="K46" s="18">
        <v>375</v>
      </c>
      <c r="L46" s="64">
        <f>H46+I46+J46+K46</f>
        <v>5083.88</v>
      </c>
      <c r="M46" s="39">
        <f t="shared" ref="M46:M53" si="20">G46-L46</f>
        <v>44416.12</v>
      </c>
    </row>
    <row r="47" spans="1:13" x14ac:dyDescent="0.25">
      <c r="A47" s="30"/>
      <c r="B47" s="40" t="s">
        <v>52</v>
      </c>
      <c r="C47" s="34"/>
      <c r="D47" s="40"/>
      <c r="E47" s="41">
        <f>COUNTA(E46:E46)</f>
        <v>1</v>
      </c>
      <c r="F47" s="47"/>
      <c r="G47" s="18">
        <f>SUM(G46)</f>
        <v>49500</v>
      </c>
      <c r="H47" s="18">
        <f>G47*2.87/100</f>
        <v>1420.65</v>
      </c>
      <c r="I47" s="18">
        <v>1783.43</v>
      </c>
      <c r="J47" s="18">
        <f>G47*3.04/100</f>
        <v>1504.8</v>
      </c>
      <c r="K47" s="18">
        <v>375</v>
      </c>
      <c r="L47" s="64">
        <f>SUM(L46)</f>
        <v>5083.88</v>
      </c>
      <c r="M47" s="39">
        <f t="shared" si="20"/>
        <v>44416.12</v>
      </c>
    </row>
    <row r="48" spans="1:13" x14ac:dyDescent="0.25">
      <c r="A48" s="30"/>
      <c r="B48" s="40"/>
      <c r="C48" s="34"/>
      <c r="D48" s="40"/>
      <c r="E48" s="41"/>
      <c r="F48" s="23"/>
      <c r="G48" s="18"/>
      <c r="H48" s="18"/>
      <c r="I48" s="18"/>
      <c r="J48" s="18"/>
      <c r="K48" s="18"/>
      <c r="L48" s="56"/>
      <c r="M48" s="39"/>
    </row>
    <row r="49" spans="1:13" ht="33.75" x14ac:dyDescent="0.25">
      <c r="A49" s="16">
        <f>A46+1</f>
        <v>31</v>
      </c>
      <c r="B49" s="38" t="s">
        <v>10</v>
      </c>
      <c r="C49" s="33" t="s">
        <v>112</v>
      </c>
      <c r="D49" s="21" t="s">
        <v>57</v>
      </c>
      <c r="E49" s="28" t="s">
        <v>23</v>
      </c>
      <c r="F49" s="23" t="s">
        <v>28</v>
      </c>
      <c r="G49" s="18">
        <v>54900</v>
      </c>
      <c r="H49" s="18">
        <f>G49*2.87/100</f>
        <v>1575.63</v>
      </c>
      <c r="I49" s="18">
        <v>2343.04</v>
      </c>
      <c r="J49" s="18">
        <f>G49*3.04/100</f>
        <v>1668.96</v>
      </c>
      <c r="K49" s="18">
        <v>1725.12</v>
      </c>
      <c r="L49" s="64">
        <f>H49+I49+J49+K49</f>
        <v>7312.75</v>
      </c>
      <c r="M49" s="39">
        <f t="shared" si="20"/>
        <v>47587.25</v>
      </c>
    </row>
    <row r="50" spans="1:13" x14ac:dyDescent="0.25">
      <c r="A50" s="30"/>
      <c r="B50" s="40" t="s">
        <v>52</v>
      </c>
      <c r="C50" s="34"/>
      <c r="D50" s="20"/>
      <c r="E50" s="22">
        <f>COUNTA(E49:E49)</f>
        <v>1</v>
      </c>
      <c r="F50" s="20"/>
      <c r="G50" s="8">
        <f>SUM(G49)</f>
        <v>54900</v>
      </c>
      <c r="H50" s="18">
        <f>G50*2.87/100</f>
        <v>1575.63</v>
      </c>
      <c r="I50" s="18">
        <v>2343.04</v>
      </c>
      <c r="J50" s="18">
        <f>G50*3.04/100</f>
        <v>1668.96</v>
      </c>
      <c r="K50" s="18">
        <v>1725.12</v>
      </c>
      <c r="L50" s="64">
        <f>SUM(L49)</f>
        <v>7312.75</v>
      </c>
      <c r="M50" s="39">
        <f t="shared" si="20"/>
        <v>47587.25</v>
      </c>
    </row>
    <row r="51" spans="1:13" x14ac:dyDescent="0.25">
      <c r="A51" s="30"/>
      <c r="B51" s="40"/>
      <c r="C51" s="34"/>
      <c r="D51" s="21"/>
      <c r="E51" s="28"/>
      <c r="F51" s="28"/>
      <c r="G51" s="18"/>
      <c r="H51" s="18"/>
      <c r="I51" s="18"/>
      <c r="J51" s="18"/>
      <c r="K51" s="18"/>
      <c r="L51" s="56"/>
      <c r="M51" s="39"/>
    </row>
    <row r="52" spans="1:13" x14ac:dyDescent="0.25">
      <c r="A52" s="16">
        <f>A49+1</f>
        <v>32</v>
      </c>
      <c r="B52" s="48" t="s">
        <v>2</v>
      </c>
      <c r="C52" s="37" t="s">
        <v>112</v>
      </c>
      <c r="D52" s="21" t="s">
        <v>58</v>
      </c>
      <c r="E52" s="28" t="s">
        <v>21</v>
      </c>
      <c r="F52" s="23" t="s">
        <v>29</v>
      </c>
      <c r="G52" s="18">
        <v>35563</v>
      </c>
      <c r="H52" s="18">
        <f>G52*2.87/100</f>
        <v>1020.66</v>
      </c>
      <c r="I52" s="18">
        <v>0</v>
      </c>
      <c r="J52" s="18">
        <f>G52*3.04/100</f>
        <v>1081.1199999999999</v>
      </c>
      <c r="K52" s="18">
        <v>1056</v>
      </c>
      <c r="L52" s="64">
        <f>H52+I52+J52+K52</f>
        <v>3157.78</v>
      </c>
      <c r="M52" s="39">
        <f t="shared" si="20"/>
        <v>32405.22</v>
      </c>
    </row>
    <row r="53" spans="1:13" x14ac:dyDescent="0.25">
      <c r="A53" s="30"/>
      <c r="B53" s="40" t="s">
        <v>52</v>
      </c>
      <c r="C53" s="34"/>
      <c r="D53" s="21"/>
      <c r="E53" s="22">
        <f>COUNTA(E52:E52)</f>
        <v>1</v>
      </c>
      <c r="F53" s="28"/>
      <c r="G53" s="18">
        <f>SUM(G52)</f>
        <v>35563</v>
      </c>
      <c r="H53" s="18">
        <f>G53*2.87/100</f>
        <v>1020.66</v>
      </c>
      <c r="I53" s="18">
        <v>0</v>
      </c>
      <c r="J53" s="18">
        <f>G53*3.04/100</f>
        <v>1081.1199999999999</v>
      </c>
      <c r="K53" s="18">
        <v>1056</v>
      </c>
      <c r="L53" s="64">
        <f>SUM(L52)</f>
        <v>3157.78</v>
      </c>
      <c r="M53" s="39">
        <f t="shared" si="20"/>
        <v>32405.22</v>
      </c>
    </row>
    <row r="54" spans="1:13" x14ac:dyDescent="0.25">
      <c r="A54" s="30"/>
      <c r="B54" s="40"/>
      <c r="C54" s="34"/>
      <c r="D54" s="21"/>
      <c r="E54" s="28"/>
      <c r="F54" s="28"/>
      <c r="G54" s="18"/>
      <c r="H54" s="18"/>
      <c r="I54" s="18"/>
      <c r="J54" s="18"/>
      <c r="K54" s="18"/>
      <c r="L54" s="56"/>
      <c r="M54" s="39"/>
    </row>
    <row r="55" spans="1:13" ht="22.5" x14ac:dyDescent="0.25">
      <c r="A55" s="16">
        <f>A52+1</f>
        <v>33</v>
      </c>
      <c r="B55" s="38" t="s">
        <v>12</v>
      </c>
      <c r="C55" s="33" t="s">
        <v>112</v>
      </c>
      <c r="D55" s="21" t="s">
        <v>113</v>
      </c>
      <c r="E55" s="28" t="s">
        <v>46</v>
      </c>
      <c r="F55" s="28" t="s">
        <v>29</v>
      </c>
      <c r="G55" s="18">
        <v>26230</v>
      </c>
      <c r="H55" s="18">
        <f>G55*2.87/100</f>
        <v>752.8</v>
      </c>
      <c r="I55" s="18">
        <v>0</v>
      </c>
      <c r="J55" s="18">
        <f>G55*3.04/100</f>
        <v>797.39</v>
      </c>
      <c r="K55" s="18">
        <v>1375.12</v>
      </c>
      <c r="L55" s="64">
        <f>H55+I55+J55+K55</f>
        <v>2925.31</v>
      </c>
      <c r="M55" s="39">
        <f t="shared" ref="M55:M61" si="21">G55-L55</f>
        <v>23304.69</v>
      </c>
    </row>
    <row r="56" spans="1:13" ht="33.75" x14ac:dyDescent="0.25">
      <c r="A56" s="16">
        <f t="shared" ref="A56:A57" si="22">A55+1</f>
        <v>34</v>
      </c>
      <c r="B56" s="38" t="s">
        <v>86</v>
      </c>
      <c r="C56" s="33" t="s">
        <v>112</v>
      </c>
      <c r="D56" s="21" t="s">
        <v>41</v>
      </c>
      <c r="E56" s="28" t="s">
        <v>87</v>
      </c>
      <c r="F56" s="23" t="s">
        <v>29</v>
      </c>
      <c r="G56" s="18">
        <v>22000</v>
      </c>
      <c r="H56" s="18">
        <f t="shared" ref="H56:H57" si="23">G56*2.87/100</f>
        <v>631.4</v>
      </c>
      <c r="I56" s="18">
        <v>0</v>
      </c>
      <c r="J56" s="18">
        <f t="shared" ref="J56:J57" si="24">G56*3.04/100</f>
        <v>668.8</v>
      </c>
      <c r="K56" s="18">
        <v>25</v>
      </c>
      <c r="L56" s="64">
        <f t="shared" ref="L56:L57" si="25">H56+I56+J56+K56</f>
        <v>1325.2</v>
      </c>
      <c r="M56" s="39">
        <f t="shared" si="21"/>
        <v>20674.8</v>
      </c>
    </row>
    <row r="57" spans="1:13" ht="22.5" x14ac:dyDescent="0.25">
      <c r="A57" s="16">
        <f t="shared" si="22"/>
        <v>35</v>
      </c>
      <c r="B57" s="19" t="s">
        <v>89</v>
      </c>
      <c r="C57" s="36" t="s">
        <v>112</v>
      </c>
      <c r="D57" s="21" t="s">
        <v>113</v>
      </c>
      <c r="E57" s="28" t="s">
        <v>88</v>
      </c>
      <c r="F57" s="23" t="s">
        <v>31</v>
      </c>
      <c r="G57" s="18">
        <v>24400</v>
      </c>
      <c r="H57" s="18">
        <f t="shared" si="23"/>
        <v>700.28</v>
      </c>
      <c r="I57" s="18">
        <v>0</v>
      </c>
      <c r="J57" s="18">
        <f t="shared" si="24"/>
        <v>741.76</v>
      </c>
      <c r="K57" s="18">
        <v>25</v>
      </c>
      <c r="L57" s="64">
        <f t="shared" si="25"/>
        <v>1467.04</v>
      </c>
      <c r="M57" s="39">
        <f t="shared" si="21"/>
        <v>22932.959999999999</v>
      </c>
    </row>
    <row r="58" spans="1:13" x14ac:dyDescent="0.25">
      <c r="A58" s="30"/>
      <c r="B58" s="40" t="s">
        <v>39</v>
      </c>
      <c r="C58" s="34"/>
      <c r="D58" s="21"/>
      <c r="E58" s="28">
        <f>COUNTA(E55:E57)</f>
        <v>3</v>
      </c>
      <c r="F58" s="28"/>
      <c r="G58" s="18">
        <f t="shared" ref="G58:L58" si="26">SUM(G55:G57)</f>
        <v>72630</v>
      </c>
      <c r="H58" s="18">
        <f t="shared" si="26"/>
        <v>2084.48</v>
      </c>
      <c r="I58" s="18">
        <f t="shared" si="26"/>
        <v>0</v>
      </c>
      <c r="J58" s="18">
        <f t="shared" si="26"/>
        <v>2207.9499999999998</v>
      </c>
      <c r="K58" s="18">
        <f t="shared" si="26"/>
        <v>1425.12</v>
      </c>
      <c r="L58" s="64">
        <f t="shared" si="26"/>
        <v>5717.55</v>
      </c>
      <c r="M58" s="39">
        <f t="shared" si="21"/>
        <v>66912.45</v>
      </c>
    </row>
    <row r="59" spans="1:13" x14ac:dyDescent="0.25">
      <c r="A59" s="30"/>
      <c r="B59" s="38"/>
      <c r="C59" s="33"/>
      <c r="D59" s="21"/>
      <c r="E59" s="28"/>
      <c r="F59" s="28"/>
      <c r="G59" s="29"/>
      <c r="H59" s="29"/>
      <c r="I59" s="29"/>
      <c r="J59" s="29"/>
      <c r="K59" s="29"/>
      <c r="L59" s="56"/>
      <c r="M59" s="39"/>
    </row>
    <row r="60" spans="1:13" ht="33.75" x14ac:dyDescent="0.25">
      <c r="A60" s="16">
        <f>A57+1</f>
        <v>36</v>
      </c>
      <c r="B60" s="38" t="s">
        <v>13</v>
      </c>
      <c r="C60" s="33" t="s">
        <v>112</v>
      </c>
      <c r="D60" s="21" t="s">
        <v>114</v>
      </c>
      <c r="E60" s="28" t="s">
        <v>14</v>
      </c>
      <c r="F60" s="28" t="s">
        <v>28</v>
      </c>
      <c r="G60" s="18">
        <v>23577.02</v>
      </c>
      <c r="H60" s="18">
        <f>G60*2.87/100</f>
        <v>676.66</v>
      </c>
      <c r="I60" s="18">
        <v>0</v>
      </c>
      <c r="J60" s="18">
        <f>G60*3.04/100</f>
        <v>716.74</v>
      </c>
      <c r="K60" s="18">
        <v>25</v>
      </c>
      <c r="L60" s="64">
        <f>H60+I60+J60+K60</f>
        <v>1418.4</v>
      </c>
      <c r="M60" s="39">
        <f t="shared" si="21"/>
        <v>22158.62</v>
      </c>
    </row>
    <row r="61" spans="1:13" x14ac:dyDescent="0.25">
      <c r="A61" s="30"/>
      <c r="B61" s="40" t="s">
        <v>52</v>
      </c>
      <c r="C61" s="34"/>
      <c r="D61" s="21"/>
      <c r="E61" s="28">
        <f>COUNTA(E60:E60)</f>
        <v>1</v>
      </c>
      <c r="F61" s="28"/>
      <c r="G61" s="18">
        <f t="shared" ref="G61:L61" si="27">SUM(G60:G60)</f>
        <v>23577.02</v>
      </c>
      <c r="H61" s="18">
        <f t="shared" si="27"/>
        <v>676.66</v>
      </c>
      <c r="I61" s="18">
        <f t="shared" si="27"/>
        <v>0</v>
      </c>
      <c r="J61" s="18">
        <f t="shared" si="27"/>
        <v>716.74</v>
      </c>
      <c r="K61" s="18">
        <f t="shared" si="27"/>
        <v>25</v>
      </c>
      <c r="L61" s="64">
        <f t="shared" si="27"/>
        <v>1418.4</v>
      </c>
      <c r="M61" s="39">
        <f t="shared" si="21"/>
        <v>22158.62</v>
      </c>
    </row>
    <row r="62" spans="1:13" ht="15.95" customHeight="1" x14ac:dyDescent="0.25">
      <c r="A62" s="30"/>
      <c r="B62" s="38"/>
      <c r="C62" s="33"/>
      <c r="D62" s="21"/>
      <c r="E62" s="28"/>
      <c r="F62" s="28"/>
      <c r="G62" s="18"/>
      <c r="H62" s="18"/>
      <c r="I62" s="18"/>
      <c r="J62" s="18"/>
      <c r="K62" s="18"/>
      <c r="L62" s="56"/>
      <c r="M62" s="39"/>
    </row>
    <row r="63" spans="1:13" ht="35.25" customHeight="1" x14ac:dyDescent="0.25">
      <c r="A63" s="16">
        <f>A60+1</f>
        <v>37</v>
      </c>
      <c r="B63" s="38" t="s">
        <v>15</v>
      </c>
      <c r="C63" s="33" t="s">
        <v>112</v>
      </c>
      <c r="D63" s="21" t="s">
        <v>54</v>
      </c>
      <c r="E63" s="28" t="s">
        <v>50</v>
      </c>
      <c r="F63" s="28" t="s">
        <v>29</v>
      </c>
      <c r="G63" s="18">
        <v>32025</v>
      </c>
      <c r="H63" s="18">
        <f>G63*2.87/100</f>
        <v>919.12</v>
      </c>
      <c r="I63" s="18">
        <v>0</v>
      </c>
      <c r="J63" s="18">
        <f>G63*3.04/100</f>
        <v>973.56</v>
      </c>
      <c r="K63" s="18">
        <v>10482.719999999999</v>
      </c>
      <c r="L63" s="64">
        <f t="shared" ref="L63:L77" si="28">H63+I63+J63+K63</f>
        <v>12375.4</v>
      </c>
      <c r="M63" s="39">
        <f t="shared" ref="M63:M78" si="29">G63-L63</f>
        <v>19649.599999999999</v>
      </c>
    </row>
    <row r="64" spans="1:13" ht="35.25" customHeight="1" x14ac:dyDescent="0.25">
      <c r="A64" s="16">
        <f>A63+1</f>
        <v>38</v>
      </c>
      <c r="B64" s="19" t="s">
        <v>72</v>
      </c>
      <c r="C64" s="36" t="s">
        <v>112</v>
      </c>
      <c r="D64" s="21" t="s">
        <v>41</v>
      </c>
      <c r="E64" s="17" t="s">
        <v>73</v>
      </c>
      <c r="F64" s="23" t="s">
        <v>29</v>
      </c>
      <c r="G64" s="18">
        <v>29700</v>
      </c>
      <c r="H64" s="18">
        <f t="shared" ref="H64:H77" si="30">G64*2.87/100</f>
        <v>852.39</v>
      </c>
      <c r="I64" s="18">
        <v>0</v>
      </c>
      <c r="J64" s="18">
        <f t="shared" ref="J64:J77" si="31">G64*3.04/100</f>
        <v>902.88</v>
      </c>
      <c r="K64" s="18">
        <v>25</v>
      </c>
      <c r="L64" s="64">
        <f t="shared" si="28"/>
        <v>1780.27</v>
      </c>
      <c r="M64" s="39">
        <f t="shared" si="29"/>
        <v>27919.73</v>
      </c>
    </row>
    <row r="65" spans="1:13" ht="33.75" customHeight="1" x14ac:dyDescent="0.25">
      <c r="A65" s="16">
        <f t="shared" ref="A65:A77" si="32">A64+1</f>
        <v>39</v>
      </c>
      <c r="B65" s="19" t="s">
        <v>136</v>
      </c>
      <c r="C65" s="36" t="s">
        <v>111</v>
      </c>
      <c r="D65" s="21" t="s">
        <v>54</v>
      </c>
      <c r="E65" s="17" t="s">
        <v>96</v>
      </c>
      <c r="F65" s="28" t="s">
        <v>29</v>
      </c>
      <c r="G65" s="18">
        <v>10000</v>
      </c>
      <c r="H65" s="18">
        <f t="shared" si="30"/>
        <v>287</v>
      </c>
      <c r="I65" s="18">
        <v>0</v>
      </c>
      <c r="J65" s="18">
        <f t="shared" si="31"/>
        <v>304</v>
      </c>
      <c r="K65" s="18">
        <v>25</v>
      </c>
      <c r="L65" s="64">
        <f t="shared" ref="L65" si="33">H65+I65+J65+K65</f>
        <v>616</v>
      </c>
      <c r="M65" s="39">
        <f t="shared" ref="M65" si="34">G65-L65</f>
        <v>9384</v>
      </c>
    </row>
    <row r="66" spans="1:13" ht="38.25" customHeight="1" x14ac:dyDescent="0.25">
      <c r="A66" s="16">
        <f t="shared" si="32"/>
        <v>40</v>
      </c>
      <c r="B66" s="19" t="s">
        <v>137</v>
      </c>
      <c r="C66" s="36" t="s">
        <v>112</v>
      </c>
      <c r="D66" s="21" t="s">
        <v>54</v>
      </c>
      <c r="E66" s="17" t="s">
        <v>78</v>
      </c>
      <c r="F66" s="28" t="s">
        <v>29</v>
      </c>
      <c r="G66" s="18">
        <v>12000</v>
      </c>
      <c r="H66" s="18">
        <f t="shared" si="30"/>
        <v>344.4</v>
      </c>
      <c r="I66" s="18">
        <v>0</v>
      </c>
      <c r="J66" s="18">
        <f t="shared" si="31"/>
        <v>364.8</v>
      </c>
      <c r="K66" s="18">
        <v>25</v>
      </c>
      <c r="L66" s="64">
        <f t="shared" si="28"/>
        <v>734.2</v>
      </c>
      <c r="M66" s="39">
        <f t="shared" si="29"/>
        <v>11265.8</v>
      </c>
    </row>
    <row r="67" spans="1:13" ht="33.75" x14ac:dyDescent="0.25">
      <c r="A67" s="16">
        <f t="shared" si="32"/>
        <v>41</v>
      </c>
      <c r="B67" s="19" t="s">
        <v>79</v>
      </c>
      <c r="C67" s="36" t="s">
        <v>112</v>
      </c>
      <c r="D67" s="21" t="s">
        <v>54</v>
      </c>
      <c r="E67" s="17" t="s">
        <v>78</v>
      </c>
      <c r="F67" s="28" t="s">
        <v>29</v>
      </c>
      <c r="G67" s="18">
        <v>12200</v>
      </c>
      <c r="H67" s="18">
        <f t="shared" si="30"/>
        <v>350.14</v>
      </c>
      <c r="I67" s="18">
        <v>0</v>
      </c>
      <c r="J67" s="18">
        <f t="shared" si="31"/>
        <v>370.88</v>
      </c>
      <c r="K67" s="18">
        <v>25</v>
      </c>
      <c r="L67" s="64">
        <f t="shared" si="28"/>
        <v>746.02</v>
      </c>
      <c r="M67" s="39">
        <f t="shared" si="29"/>
        <v>11453.98</v>
      </c>
    </row>
    <row r="68" spans="1:13" ht="33.75" x14ac:dyDescent="0.25">
      <c r="A68" s="16">
        <f t="shared" si="32"/>
        <v>42</v>
      </c>
      <c r="B68" s="19" t="s">
        <v>93</v>
      </c>
      <c r="C68" s="36" t="s">
        <v>111</v>
      </c>
      <c r="D68" s="21" t="s">
        <v>54</v>
      </c>
      <c r="E68" s="17" t="s">
        <v>94</v>
      </c>
      <c r="F68" s="28" t="s">
        <v>29</v>
      </c>
      <c r="G68" s="18">
        <v>24400</v>
      </c>
      <c r="H68" s="18">
        <f t="shared" si="30"/>
        <v>700.28</v>
      </c>
      <c r="I68" s="18">
        <v>0</v>
      </c>
      <c r="J68" s="18">
        <f t="shared" si="31"/>
        <v>741.76</v>
      </c>
      <c r="K68" s="18">
        <v>25</v>
      </c>
      <c r="L68" s="64">
        <f t="shared" si="28"/>
        <v>1467.04</v>
      </c>
      <c r="M68" s="39">
        <f t="shared" si="29"/>
        <v>22932.959999999999</v>
      </c>
    </row>
    <row r="69" spans="1:13" ht="36.75" customHeight="1" x14ac:dyDescent="0.25">
      <c r="A69" s="16">
        <f t="shared" si="32"/>
        <v>43</v>
      </c>
      <c r="B69" s="19" t="s">
        <v>95</v>
      </c>
      <c r="C69" s="36" t="s">
        <v>111</v>
      </c>
      <c r="D69" s="21" t="s">
        <v>54</v>
      </c>
      <c r="E69" s="17" t="s">
        <v>96</v>
      </c>
      <c r="F69" s="28" t="s">
        <v>29</v>
      </c>
      <c r="G69" s="18">
        <v>11000</v>
      </c>
      <c r="H69" s="18">
        <f t="shared" si="30"/>
        <v>315.7</v>
      </c>
      <c r="I69" s="18">
        <v>0</v>
      </c>
      <c r="J69" s="18">
        <f t="shared" si="31"/>
        <v>334.4</v>
      </c>
      <c r="K69" s="18">
        <v>25</v>
      </c>
      <c r="L69" s="64">
        <f t="shared" si="28"/>
        <v>675.1</v>
      </c>
      <c r="M69" s="39">
        <f t="shared" si="29"/>
        <v>10324.9</v>
      </c>
    </row>
    <row r="70" spans="1:13" ht="36.75" customHeight="1" x14ac:dyDescent="0.25">
      <c r="A70" s="16">
        <f t="shared" si="32"/>
        <v>44</v>
      </c>
      <c r="B70" s="19" t="s">
        <v>97</v>
      </c>
      <c r="C70" s="36" t="s">
        <v>111</v>
      </c>
      <c r="D70" s="21" t="s">
        <v>54</v>
      </c>
      <c r="E70" s="17" t="s">
        <v>96</v>
      </c>
      <c r="F70" s="28" t="s">
        <v>29</v>
      </c>
      <c r="G70" s="18">
        <v>10000</v>
      </c>
      <c r="H70" s="18">
        <f t="shared" si="30"/>
        <v>287</v>
      </c>
      <c r="I70" s="18">
        <v>0</v>
      </c>
      <c r="J70" s="18">
        <f t="shared" si="31"/>
        <v>304</v>
      </c>
      <c r="K70" s="18">
        <v>25</v>
      </c>
      <c r="L70" s="64">
        <f t="shared" ref="L70:L73" si="35">H70+I70+J70+K70</f>
        <v>616</v>
      </c>
      <c r="M70" s="39">
        <f t="shared" ref="M70:M73" si="36">G70-L70</f>
        <v>9384</v>
      </c>
    </row>
    <row r="71" spans="1:13" ht="33.75" customHeight="1" x14ac:dyDescent="0.25">
      <c r="A71" s="16">
        <f t="shared" si="32"/>
        <v>45</v>
      </c>
      <c r="B71" s="19" t="s">
        <v>107</v>
      </c>
      <c r="C71" s="36" t="s">
        <v>112</v>
      </c>
      <c r="D71" s="21" t="s">
        <v>54</v>
      </c>
      <c r="E71" s="17" t="s">
        <v>96</v>
      </c>
      <c r="F71" s="28" t="s">
        <v>29</v>
      </c>
      <c r="G71" s="18">
        <v>10000</v>
      </c>
      <c r="H71" s="18">
        <f t="shared" si="30"/>
        <v>287</v>
      </c>
      <c r="I71" s="18">
        <v>0</v>
      </c>
      <c r="J71" s="18">
        <f t="shared" si="31"/>
        <v>304</v>
      </c>
      <c r="K71" s="18">
        <v>25</v>
      </c>
      <c r="L71" s="64">
        <f t="shared" si="35"/>
        <v>616</v>
      </c>
      <c r="M71" s="39">
        <f t="shared" si="36"/>
        <v>9384</v>
      </c>
    </row>
    <row r="72" spans="1:13" ht="24.75" customHeight="1" x14ac:dyDescent="0.25">
      <c r="A72" s="16">
        <f t="shared" si="32"/>
        <v>46</v>
      </c>
      <c r="B72" s="19" t="s">
        <v>108</v>
      </c>
      <c r="C72" s="36" t="s">
        <v>111</v>
      </c>
      <c r="D72" s="21" t="s">
        <v>54</v>
      </c>
      <c r="E72" s="17" t="s">
        <v>96</v>
      </c>
      <c r="F72" s="28" t="s">
        <v>29</v>
      </c>
      <c r="G72" s="18">
        <v>10000</v>
      </c>
      <c r="H72" s="18">
        <f t="shared" si="30"/>
        <v>287</v>
      </c>
      <c r="I72" s="18">
        <v>0</v>
      </c>
      <c r="J72" s="18">
        <f t="shared" si="31"/>
        <v>304</v>
      </c>
      <c r="K72" s="18">
        <v>25</v>
      </c>
      <c r="L72" s="64">
        <f t="shared" si="35"/>
        <v>616</v>
      </c>
      <c r="M72" s="39">
        <f t="shared" si="36"/>
        <v>9384</v>
      </c>
    </row>
    <row r="73" spans="1:13" ht="36" customHeight="1" x14ac:dyDescent="0.25">
      <c r="A73" s="16">
        <f t="shared" si="32"/>
        <v>47</v>
      </c>
      <c r="B73" s="19" t="s">
        <v>126</v>
      </c>
      <c r="C73" s="36" t="s">
        <v>111</v>
      </c>
      <c r="D73" s="21" t="s">
        <v>54</v>
      </c>
      <c r="E73" s="17" t="s">
        <v>96</v>
      </c>
      <c r="F73" s="28" t="s">
        <v>29</v>
      </c>
      <c r="G73" s="18">
        <v>11000</v>
      </c>
      <c r="H73" s="18">
        <f t="shared" si="30"/>
        <v>315.7</v>
      </c>
      <c r="I73" s="18">
        <v>0</v>
      </c>
      <c r="J73" s="18">
        <f t="shared" si="31"/>
        <v>334.4</v>
      </c>
      <c r="K73" s="18">
        <v>25</v>
      </c>
      <c r="L73" s="64">
        <f t="shared" si="35"/>
        <v>675.1</v>
      </c>
      <c r="M73" s="39">
        <f t="shared" si="36"/>
        <v>10324.9</v>
      </c>
    </row>
    <row r="74" spans="1:13" ht="36" customHeight="1" x14ac:dyDescent="0.25">
      <c r="A74" s="16">
        <f t="shared" si="32"/>
        <v>48</v>
      </c>
      <c r="B74" s="70" t="s">
        <v>131</v>
      </c>
      <c r="C74" s="36" t="s">
        <v>112</v>
      </c>
      <c r="D74" s="21" t="s">
        <v>54</v>
      </c>
      <c r="E74" s="17" t="s">
        <v>96</v>
      </c>
      <c r="F74" s="28" t="s">
        <v>29</v>
      </c>
      <c r="G74" s="18">
        <v>11000</v>
      </c>
      <c r="H74" s="18">
        <f t="shared" si="30"/>
        <v>315.7</v>
      </c>
      <c r="I74" s="18">
        <v>0</v>
      </c>
      <c r="J74" s="18">
        <f t="shared" si="31"/>
        <v>334.4</v>
      </c>
      <c r="K74" s="18">
        <v>25</v>
      </c>
      <c r="L74" s="64">
        <f t="shared" si="28"/>
        <v>675.1</v>
      </c>
      <c r="M74" s="39">
        <f t="shared" si="29"/>
        <v>10324.9</v>
      </c>
    </row>
    <row r="75" spans="1:13" ht="33.75" x14ac:dyDescent="0.25">
      <c r="A75" s="16">
        <f t="shared" si="32"/>
        <v>49</v>
      </c>
      <c r="B75" s="70" t="s">
        <v>132</v>
      </c>
      <c r="C75" s="36" t="s">
        <v>111</v>
      </c>
      <c r="D75" s="21" t="s">
        <v>54</v>
      </c>
      <c r="E75" s="17" t="s">
        <v>96</v>
      </c>
      <c r="F75" s="28" t="s">
        <v>29</v>
      </c>
      <c r="G75" s="18">
        <v>11000</v>
      </c>
      <c r="H75" s="18">
        <f t="shared" si="30"/>
        <v>315.7</v>
      </c>
      <c r="I75" s="18">
        <v>0</v>
      </c>
      <c r="J75" s="18">
        <f t="shared" si="31"/>
        <v>334.4</v>
      </c>
      <c r="K75" s="18">
        <v>25</v>
      </c>
      <c r="L75" s="64">
        <f t="shared" si="28"/>
        <v>675.1</v>
      </c>
      <c r="M75" s="39">
        <f t="shared" si="29"/>
        <v>10324.9</v>
      </c>
    </row>
    <row r="76" spans="1:13" ht="33.75" x14ac:dyDescent="0.25">
      <c r="A76" s="16">
        <f t="shared" si="32"/>
        <v>50</v>
      </c>
      <c r="B76" s="70" t="s">
        <v>133</v>
      </c>
      <c r="C76" s="36" t="s">
        <v>111</v>
      </c>
      <c r="D76" s="21" t="s">
        <v>54</v>
      </c>
      <c r="E76" s="17" t="s">
        <v>96</v>
      </c>
      <c r="F76" s="28" t="s">
        <v>29</v>
      </c>
      <c r="G76" s="18">
        <v>11000</v>
      </c>
      <c r="H76" s="18">
        <f t="shared" si="30"/>
        <v>315.7</v>
      </c>
      <c r="I76" s="18">
        <v>0</v>
      </c>
      <c r="J76" s="18">
        <f t="shared" si="31"/>
        <v>334.4</v>
      </c>
      <c r="K76" s="18">
        <v>25</v>
      </c>
      <c r="L76" s="64">
        <f t="shared" si="28"/>
        <v>675.1</v>
      </c>
      <c r="M76" s="39">
        <f t="shared" si="29"/>
        <v>10324.9</v>
      </c>
    </row>
    <row r="77" spans="1:13" ht="33.75" x14ac:dyDescent="0.25">
      <c r="A77" s="16">
        <f t="shared" si="32"/>
        <v>51</v>
      </c>
      <c r="B77" s="70" t="s">
        <v>135</v>
      </c>
      <c r="C77" s="36" t="s">
        <v>111</v>
      </c>
      <c r="D77" s="21" t="s">
        <v>54</v>
      </c>
      <c r="E77" s="17" t="s">
        <v>96</v>
      </c>
      <c r="F77" s="28" t="s">
        <v>29</v>
      </c>
      <c r="G77" s="18">
        <v>11000</v>
      </c>
      <c r="H77" s="18">
        <f t="shared" si="30"/>
        <v>315.7</v>
      </c>
      <c r="I77" s="18">
        <v>0</v>
      </c>
      <c r="J77" s="18">
        <f t="shared" si="31"/>
        <v>334.4</v>
      </c>
      <c r="K77" s="18">
        <v>25</v>
      </c>
      <c r="L77" s="64">
        <f t="shared" si="28"/>
        <v>675.1</v>
      </c>
      <c r="M77" s="39">
        <f t="shared" ref="M77" si="37">G77-L77</f>
        <v>10324.9</v>
      </c>
    </row>
    <row r="78" spans="1:13" x14ac:dyDescent="0.25">
      <c r="A78" s="30"/>
      <c r="B78" s="40" t="s">
        <v>39</v>
      </c>
      <c r="C78" s="34"/>
      <c r="D78" s="21"/>
      <c r="E78" s="28">
        <f>COUNTA(E63:E77)</f>
        <v>15</v>
      </c>
      <c r="F78" s="28"/>
      <c r="G78" s="18">
        <f t="shared" ref="G78:L78" si="38">SUM(G63:G77)</f>
        <v>216325</v>
      </c>
      <c r="H78" s="18">
        <f t="shared" si="38"/>
        <v>6208.53</v>
      </c>
      <c r="I78" s="18">
        <f t="shared" si="38"/>
        <v>0</v>
      </c>
      <c r="J78" s="18">
        <f t="shared" si="38"/>
        <v>6576.28</v>
      </c>
      <c r="K78" s="18">
        <f t="shared" si="38"/>
        <v>10832.72</v>
      </c>
      <c r="L78" s="64">
        <f t="shared" si="38"/>
        <v>23617.53</v>
      </c>
      <c r="M78" s="39">
        <f t="shared" si="29"/>
        <v>192707.47</v>
      </c>
    </row>
    <row r="79" spans="1:13" x14ac:dyDescent="0.25">
      <c r="A79" s="30"/>
      <c r="B79" s="38"/>
      <c r="C79" s="33"/>
      <c r="D79" s="21"/>
      <c r="E79" s="28"/>
      <c r="F79" s="28"/>
      <c r="G79" s="18"/>
      <c r="H79" s="18"/>
      <c r="I79" s="18"/>
      <c r="J79" s="18"/>
      <c r="K79" s="18"/>
      <c r="L79" s="56"/>
      <c r="M79" s="39"/>
    </row>
    <row r="80" spans="1:13" ht="22.5" x14ac:dyDescent="0.25">
      <c r="A80" s="16">
        <f>A77+1</f>
        <v>52</v>
      </c>
      <c r="B80" s="38" t="s">
        <v>134</v>
      </c>
      <c r="C80" s="33" t="s">
        <v>112</v>
      </c>
      <c r="D80" s="21" t="s">
        <v>55</v>
      </c>
      <c r="E80" s="28" t="s">
        <v>53</v>
      </c>
      <c r="F80" s="23" t="s">
        <v>28</v>
      </c>
      <c r="G80" s="18">
        <v>37950</v>
      </c>
      <c r="H80" s="18">
        <f>G80*2.87/100</f>
        <v>1089.17</v>
      </c>
      <c r="I80" s="18">
        <v>153.32</v>
      </c>
      <c r="J80" s="18">
        <f>G80*3.04/100</f>
        <v>1153.68</v>
      </c>
      <c r="K80" s="18">
        <v>455</v>
      </c>
      <c r="L80" s="64">
        <f>H80+I80+J80+K80</f>
        <v>2851.17</v>
      </c>
      <c r="M80" s="39">
        <f t="shared" ref="M80:M86" si="39">G80-L80</f>
        <v>35098.83</v>
      </c>
    </row>
    <row r="81" spans="1:13" ht="22.5" x14ac:dyDescent="0.25">
      <c r="A81" s="16">
        <f t="shared" ref="A81:A85" si="40">A80+1</f>
        <v>53</v>
      </c>
      <c r="B81" s="38" t="s">
        <v>34</v>
      </c>
      <c r="C81" s="33" t="s">
        <v>111</v>
      </c>
      <c r="D81" s="21" t="s">
        <v>55</v>
      </c>
      <c r="E81" s="28" t="s">
        <v>47</v>
      </c>
      <c r="F81" s="28" t="s">
        <v>29</v>
      </c>
      <c r="G81" s="18">
        <v>14520</v>
      </c>
      <c r="H81" s="18">
        <f t="shared" ref="H81:H85" si="41">G81*2.87/100</f>
        <v>416.72</v>
      </c>
      <c r="I81" s="18">
        <v>0</v>
      </c>
      <c r="J81" s="18">
        <f t="shared" ref="J81:J85" si="42">G81*3.04/100</f>
        <v>441.41</v>
      </c>
      <c r="K81" s="18">
        <v>25</v>
      </c>
      <c r="L81" s="64">
        <f t="shared" ref="L81:L85" si="43">H81+I81+J81+K81</f>
        <v>883.13</v>
      </c>
      <c r="M81" s="39">
        <f t="shared" si="39"/>
        <v>13636.87</v>
      </c>
    </row>
    <row r="82" spans="1:13" ht="22.5" x14ac:dyDescent="0.25">
      <c r="A82" s="16">
        <f t="shared" si="40"/>
        <v>54</v>
      </c>
      <c r="B82" s="38" t="s">
        <v>18</v>
      </c>
      <c r="C82" s="33" t="s">
        <v>112</v>
      </c>
      <c r="D82" s="21" t="s">
        <v>55</v>
      </c>
      <c r="E82" s="28" t="s">
        <v>48</v>
      </c>
      <c r="F82" s="23" t="s">
        <v>29</v>
      </c>
      <c r="G82" s="18">
        <v>11000</v>
      </c>
      <c r="H82" s="18">
        <f t="shared" si="41"/>
        <v>315.7</v>
      </c>
      <c r="I82" s="18">
        <v>0</v>
      </c>
      <c r="J82" s="18">
        <f t="shared" si="42"/>
        <v>334.4</v>
      </c>
      <c r="K82" s="18">
        <v>25</v>
      </c>
      <c r="L82" s="64">
        <f t="shared" si="43"/>
        <v>675.1</v>
      </c>
      <c r="M82" s="39">
        <f t="shared" si="39"/>
        <v>10324.9</v>
      </c>
    </row>
    <row r="83" spans="1:13" ht="22.5" x14ac:dyDescent="0.25">
      <c r="A83" s="16">
        <f t="shared" si="40"/>
        <v>55</v>
      </c>
      <c r="B83" s="38" t="s">
        <v>19</v>
      </c>
      <c r="C83" s="33" t="s">
        <v>112</v>
      </c>
      <c r="D83" s="21" t="s">
        <v>55</v>
      </c>
      <c r="E83" s="28" t="s">
        <v>48</v>
      </c>
      <c r="F83" s="23" t="s">
        <v>29</v>
      </c>
      <c r="G83" s="18">
        <v>11000</v>
      </c>
      <c r="H83" s="18">
        <f t="shared" si="41"/>
        <v>315.7</v>
      </c>
      <c r="I83" s="18">
        <v>0</v>
      </c>
      <c r="J83" s="18">
        <f t="shared" si="42"/>
        <v>334.4</v>
      </c>
      <c r="K83" s="18">
        <v>25</v>
      </c>
      <c r="L83" s="64">
        <f t="shared" si="43"/>
        <v>675.1</v>
      </c>
      <c r="M83" s="39">
        <f t="shared" si="39"/>
        <v>10324.9</v>
      </c>
    </row>
    <row r="84" spans="1:13" ht="22.5" x14ac:dyDescent="0.25">
      <c r="A84" s="16">
        <f t="shared" si="40"/>
        <v>56</v>
      </c>
      <c r="B84" s="38" t="s">
        <v>63</v>
      </c>
      <c r="C84" s="33" t="s">
        <v>112</v>
      </c>
      <c r="D84" s="21" t="s">
        <v>55</v>
      </c>
      <c r="E84" s="28" t="s">
        <v>1</v>
      </c>
      <c r="F84" s="23" t="s">
        <v>28</v>
      </c>
      <c r="G84" s="18">
        <v>11000</v>
      </c>
      <c r="H84" s="18">
        <f t="shared" si="41"/>
        <v>315.7</v>
      </c>
      <c r="I84" s="18">
        <v>0</v>
      </c>
      <c r="J84" s="18">
        <f t="shared" si="42"/>
        <v>334.4</v>
      </c>
      <c r="K84" s="18">
        <v>25</v>
      </c>
      <c r="L84" s="64">
        <f t="shared" si="43"/>
        <v>675.1</v>
      </c>
      <c r="M84" s="39">
        <f t="shared" si="39"/>
        <v>10324.9</v>
      </c>
    </row>
    <row r="85" spans="1:13" ht="22.5" x14ac:dyDescent="0.25">
      <c r="A85" s="16">
        <f t="shared" si="40"/>
        <v>57</v>
      </c>
      <c r="B85" s="38" t="s">
        <v>24</v>
      </c>
      <c r="C85" s="33" t="s">
        <v>111</v>
      </c>
      <c r="D85" s="21" t="s">
        <v>55</v>
      </c>
      <c r="E85" s="28" t="s">
        <v>49</v>
      </c>
      <c r="F85" s="23" t="s">
        <v>29</v>
      </c>
      <c r="G85" s="18">
        <v>12200</v>
      </c>
      <c r="H85" s="18">
        <f t="shared" si="41"/>
        <v>350.14</v>
      </c>
      <c r="I85" s="18">
        <v>0</v>
      </c>
      <c r="J85" s="18">
        <f t="shared" si="42"/>
        <v>370.88</v>
      </c>
      <c r="K85" s="18">
        <v>25</v>
      </c>
      <c r="L85" s="64">
        <f t="shared" si="43"/>
        <v>746.02</v>
      </c>
      <c r="M85" s="39">
        <f t="shared" si="39"/>
        <v>11453.98</v>
      </c>
    </row>
    <row r="86" spans="1:13" x14ac:dyDescent="0.25">
      <c r="A86" s="49"/>
      <c r="B86" s="50" t="s">
        <v>52</v>
      </c>
      <c r="C86" s="51"/>
      <c r="D86" s="52"/>
      <c r="E86" s="51">
        <f>COUNTA(E80:E85)</f>
        <v>6</v>
      </c>
      <c r="F86" s="51"/>
      <c r="G86" s="53">
        <f t="shared" ref="G86:L86" si="44">SUM(G80:G85)</f>
        <v>97670</v>
      </c>
      <c r="H86" s="53">
        <f>SUM(H80:H85)</f>
        <v>2803.13</v>
      </c>
      <c r="I86" s="53">
        <f t="shared" si="44"/>
        <v>153.32</v>
      </c>
      <c r="J86" s="53">
        <f t="shared" si="44"/>
        <v>2969.17</v>
      </c>
      <c r="K86" s="53">
        <f t="shared" si="44"/>
        <v>580</v>
      </c>
      <c r="L86" s="67">
        <f t="shared" si="44"/>
        <v>6505.62</v>
      </c>
      <c r="M86" s="62">
        <f t="shared" si="39"/>
        <v>91164.38</v>
      </c>
    </row>
    <row r="87" spans="1:13" x14ac:dyDescent="0.25">
      <c r="A87" s="49"/>
      <c r="B87" s="50"/>
      <c r="C87" s="51"/>
      <c r="D87" s="52"/>
      <c r="E87" s="51"/>
      <c r="F87" s="51"/>
      <c r="G87" s="53"/>
      <c r="H87" s="53"/>
      <c r="I87" s="53"/>
      <c r="J87" s="53"/>
      <c r="K87" s="53"/>
      <c r="L87" s="68"/>
      <c r="M87" s="69"/>
    </row>
    <row r="88" spans="1:13" x14ac:dyDescent="0.25">
      <c r="A88" s="49"/>
      <c r="B88" s="50" t="s">
        <v>115</v>
      </c>
      <c r="C88" s="51"/>
      <c r="D88" s="52"/>
      <c r="E88" s="51">
        <f>E9+E13+E16+E20+E23+E44+E47+E50+E53+E58+E61+E78+E86</f>
        <v>57</v>
      </c>
      <c r="F88" s="51"/>
      <c r="G88" s="53">
        <f>G86+G78+G9+G13+G16+G20+G23+G44+G47+G50+G53+G58+G61</f>
        <v>1705710.02</v>
      </c>
      <c r="H88" s="53">
        <f>H9+H13+H16+H20+H23+H44+H47+H50+H53+H58+H61+H78+H86</f>
        <v>48953.89</v>
      </c>
      <c r="I88" s="53">
        <f>I9+I13+I16+I20+I23+I44+I47+I50+I53+I58+I61+I78+I86</f>
        <v>92914.15</v>
      </c>
      <c r="J88" s="53">
        <f>J9+J13+J16+J20+J23+J44+J47+J50+J53+J58+J61+J78+J86</f>
        <v>49349.39</v>
      </c>
      <c r="K88" s="53">
        <f>K9+K13+K16+K20+K23+K44+K47+K50+K53+K58+K61+K78+K86</f>
        <v>33768.92</v>
      </c>
      <c r="L88" s="68">
        <f>H88+I88+J88+K88</f>
        <v>224986.35</v>
      </c>
      <c r="M88" s="68">
        <f>G88-L88</f>
        <v>1480723.67</v>
      </c>
    </row>
    <row r="89" spans="1:13" x14ac:dyDescent="0.25">
      <c r="B89" s="10" t="s">
        <v>20</v>
      </c>
      <c r="C89" s="10"/>
      <c r="D89" s="11">
        <f>E88</f>
        <v>57</v>
      </c>
      <c r="E89" s="54" t="s">
        <v>51</v>
      </c>
      <c r="F89" s="12">
        <f>G88</f>
        <v>1705710.02</v>
      </c>
      <c r="G89" s="9"/>
    </row>
    <row r="90" spans="1:13" x14ac:dyDescent="0.25">
      <c r="B90" s="7"/>
      <c r="C90" s="7"/>
      <c r="D90" s="7"/>
      <c r="E90" s="55" t="s">
        <v>128</v>
      </c>
      <c r="F90" s="57">
        <f>M88</f>
        <v>1480723.67</v>
      </c>
    </row>
    <row r="91" spans="1:13" x14ac:dyDescent="0.25">
      <c r="B91" s="7"/>
      <c r="C91" s="7"/>
      <c r="D91" s="7"/>
      <c r="E91" s="7"/>
      <c r="F91" s="7"/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7"/>
      <c r="C101" s="7"/>
      <c r="D101" s="7"/>
      <c r="E101" s="7"/>
      <c r="F101" s="7"/>
    </row>
    <row r="102" spans="2:6" x14ac:dyDescent="0.25">
      <c r="B102" s="7"/>
      <c r="C102" s="7"/>
      <c r="D102" s="7"/>
      <c r="E102" s="7"/>
      <c r="F102" s="7"/>
    </row>
    <row r="103" spans="2:6" x14ac:dyDescent="0.25">
      <c r="B103" s="1"/>
      <c r="C103" s="1"/>
      <c r="D103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2022-01-25T14:20:03Z</cp:lastPrinted>
  <dcterms:created xsi:type="dcterms:W3CDTF">2016-03-03T19:51:24Z</dcterms:created>
  <dcterms:modified xsi:type="dcterms:W3CDTF">2022-08-24T12:45:05Z</dcterms:modified>
</cp:coreProperties>
</file>